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9240" activeTab="0"/>
  </bookViews>
  <sheets>
    <sheet name="Orders v2.02" sheetId="1" r:id="rId1"/>
  </sheets>
  <definedNames>
    <definedName name="Agro">'Orders v2.02'!$A$31:$D$37</definedName>
    <definedName name="Agro_Into_GP">'Orders v2.02'!$C$33</definedName>
    <definedName name="Agro_Into_NFP">'Orders v2.02'!$C$34</definedName>
    <definedName name="Agro_Net">'Orders v2.02'!$C$36</definedName>
    <definedName name="Agro_Reserve">'Orders v2.02'!$C$35</definedName>
    <definedName name="Agro_Reserve_New">'Orders v2.02'!$I$25</definedName>
    <definedName name="Agro_Reserve_Total">'Orders v2.02'!$H$25</definedName>
    <definedName name="Agro_Surplus">'Orders v2.02'!$C$32</definedName>
    <definedName name="Agro_Transfer_Out">'Orders v2.02'!$C$37</definedName>
    <definedName name="Assassin_Operations">'Orders v2.02'!$A$263:$J$277</definedName>
    <definedName name="Assassin_Sub_Bonus">'Orders v2.02'!$B$275</definedName>
    <definedName name="Assassing_Sub_GP">'Orders v2.02'!$C$275</definedName>
    <definedName name="Base_Tax_Rate">'Orders v2.02'!$C$11</definedName>
    <definedName name="Builds">'Orders v2.02'!$A$39:$J$71</definedName>
    <definedName name="Email">'Orders v2.02'!$I$2</definedName>
    <definedName name="Income">'Orders v2.02'!$A$3:$D$21</definedName>
    <definedName name="Intel_Operations">'Orders v2.02'!$A$248:$J$262</definedName>
    <definedName name="Intel_Sub_Bonus">'Orders v2.02'!$B$260</definedName>
    <definedName name="Intel_Sub_GP">'Orders v2.02'!$C$260</definedName>
    <definedName name="Invest_AB_GP">'Orders v2.02'!$I$23</definedName>
    <definedName name="Invest_AB_NFP">'Orders v2.02'!$J$23</definedName>
    <definedName name="Invest_AB_Total">'Orders v2.02'!$H$23</definedName>
    <definedName name="Invest_AC_GP">'Orders v2.02'!$I$22</definedName>
    <definedName name="Invest_AC_Total">'Orders v2.02'!$H$22</definedName>
    <definedName name="Invest_Air_Bonus_GP">'Orders v2.02'!$I$14</definedName>
    <definedName name="Invest_Air_Bonus_NFP">'Orders v2.02'!$J$14</definedName>
    <definedName name="Invest_Air_Bonus_Total">'Orders v2.02'!$H$14</definedName>
    <definedName name="Invest_Air_Op_Total">'Orders v2.02'!$H$13</definedName>
    <definedName name="Invest_Air_Ops_GP">'Orders v2.02'!$I$13</definedName>
    <definedName name="Invest_Air_Ops_NFP">'Orders v2.02'!$J$13</definedName>
    <definedName name="Invest_AO_NFP">'Orders v2.02'!$J$22</definedName>
    <definedName name="Invest_BL_GP">'Orders v2.02'!$I$18</definedName>
    <definedName name="Invest_BL_NFP">'Orders v2.02'!$J$18</definedName>
    <definedName name="Invest_BL_Total">'Orders v2.02'!$H$18</definedName>
    <definedName name="Invest_Conduit_Limit_GP">'Orders v2.02'!$I$26</definedName>
    <definedName name="Invest_Conduit_Limit_NFP">'Orders v2.02'!$J$26</definedName>
    <definedName name="Invest_Conduit_Limit_Total">'Orders v2.02'!$H$26</definedName>
    <definedName name="Invest_GP_Total">'Orders v2.02'!$I$31</definedName>
    <definedName name="Invest_Infra_GP">'Orders v2.02'!$I$19</definedName>
    <definedName name="Invest_Infra_NFP">'Orders v2.02'!$J$19</definedName>
    <definedName name="Invest_Infra_Total">'Orders v2.02'!$H$19</definedName>
    <definedName name="Invest_Navigation_GP">'Orders v2.02'!$I$28</definedName>
    <definedName name="Invest_Navigation_NFP">'Orders v2.02'!$J$28</definedName>
    <definedName name="Invest_Navigation_Total">'Orders v2.02'!$H$28</definedName>
    <definedName name="Invest_NFP_Total">'Orders v2.02'!$J$31</definedName>
    <definedName name="Invest_OB_GP">'Orders v2.02'!$I$21</definedName>
    <definedName name="Invest_OB_NFP">'Orders v2.02'!$J$21</definedName>
    <definedName name="Invest_OB_Total">'Orders v2.02'!$H$21</definedName>
    <definedName name="Invest_OC_GP">'Orders v2.02'!$I$20</definedName>
    <definedName name="Invest_OC_NFP">'Orders v2.02'!$J$20</definedName>
    <definedName name="Invest_OC_Total">'Orders v2.02'!$H$20</definedName>
    <definedName name="Invest_QR_Aircraft_GP">'Orders v2.02'!$I$10</definedName>
    <definedName name="Invest_QR_Aircraft_NFP">'Orders v2.02'!$J$10</definedName>
    <definedName name="Invest_QR_Aircraft_Total">'Orders v2.02'!$H$10</definedName>
    <definedName name="Invest_QR_Artillery_GP">'Orders v2.02'!$I$9</definedName>
    <definedName name="Invest_QR_Artillery_NFP">'Orders v2.02'!$J$9</definedName>
    <definedName name="Invest_QR_Artillery_Total">'Orders v2.02'!$H$9</definedName>
    <definedName name="Invest_QR_Cavalry_GP">'Orders v2.02'!$I$8</definedName>
    <definedName name="Invest_QR_Cavalry_NFP">'Orders v2.02'!$J$8</definedName>
    <definedName name="Invest_QR_Cavalry_Total">'Orders v2.02'!$H$8</definedName>
    <definedName name="Invest_QR_Infantry_GP">'Orders v2.02'!$I$5</definedName>
    <definedName name="Invest_QR_Infantry_NFP">'Orders v2.02'!$J$5</definedName>
    <definedName name="Invest_QR_Infantry_Total">'Orders v2.02'!$H$5</definedName>
    <definedName name="Invest_QR_Mechanized_GP">'Orders v2.02'!$I$12</definedName>
    <definedName name="Invest_QR_Mechanized_NFP">'Orders v2.02'!$J$12</definedName>
    <definedName name="Invest_QR_Mechanized_Total">'Orders v2.02'!$H$12</definedName>
    <definedName name="Invest_QR_Siege">'Orders v2.02'!$I$7</definedName>
    <definedName name="Invest_QR_Siege_GP">'Orders v2.02'!$I$7</definedName>
    <definedName name="Invest_QR_Siege_NFP">'Orders v2.02'!$J$7</definedName>
    <definedName name="Invest_QR_Siege_Total">'Orders v2.02'!$H$7</definedName>
    <definedName name="Invest_QR_Submarine_GP">'Orders v2.02'!$I$11</definedName>
    <definedName name="Invest_QR_Submarine_NFP">'Orders v2.02'!$J$11</definedName>
    <definedName name="Invest_QR_Submarine_QR">'Orders v2.02'!$H$11</definedName>
    <definedName name="Invest_QR_Warship_GP">'Orders v2.02'!$I$6</definedName>
    <definedName name="Invest_QR_Warship_NFP">'Orders v2.02'!$J$6</definedName>
    <definedName name="Invest_QR_Warship_Total">'Orders v2.02'!$H$6</definedName>
    <definedName name="Invest_ROB_GP">'Orders v2.02'!$I$17</definedName>
    <definedName name="Invest_ROB_NFP">'Orders v2.02'!$J$17</definedName>
    <definedName name="Invest_ROB_Total">'Orders v2.02'!$H$17</definedName>
    <definedName name="Invest_ROC_GP">'Orders v2.02'!$I$16</definedName>
    <definedName name="Invest_ROC_NFP">'Orders v2.02'!$J$16</definedName>
    <definedName name="Invest_ROC_Total">'Orders v2.02'!$H$16</definedName>
    <definedName name="Invest_Sub_Bonus_GP">'Orders v2.02'!$I$30</definedName>
    <definedName name="Invest_Sub_Bonus_NFP">'Orders v2.02'!$J$30</definedName>
    <definedName name="Invest_Sub_Bonus_Total">'Orders v2.02'!$H$30</definedName>
    <definedName name="Invest_Sub_Ops_GP">'Orders v2.02'!$I$29</definedName>
    <definedName name="Invest_Sub_Ops_NFP">'Orders v2.02'!$J$29</definedName>
    <definedName name="Invest_Sub_Ops_Total">'Orders v2.02'!$H$29</definedName>
    <definedName name="Invest_Total">'Orders v2.02'!$H$31</definedName>
    <definedName name="Invest_Trade_Range_GP">'Orders v2.02'!$I$27</definedName>
    <definedName name="Invest_Trade_Range_NFP">'Orders v2.02'!$J$27</definedName>
    <definedName name="Invest_Trade_Range_Total">'Orders v2.02'!$H$27</definedName>
    <definedName name="Invest_University_GP">'Orders v2.02'!$I$24</definedName>
    <definedName name="Invest_University_NFP">'Orders v2.02'!$J$24</definedName>
    <definedName name="Invest_University_Total">'Orders v2.02'!$H$24</definedName>
    <definedName name="Investments">'Orders v2.02'!$F$3:$J$31</definedName>
    <definedName name="Leader_Actions_GP">'Orders v2.02'!$I$32</definedName>
    <definedName name="Leader_Actions_NFP">'Orders v2.02'!$J$32</definedName>
    <definedName name="Loans">'Orders v2.02'!#REF!</definedName>
    <definedName name="Loans_Sub_Amount_Owed">'Orders v2.02'!#REF!</definedName>
    <definedName name="Loans_Sub_Total_Loan_Amount">'Orders v2.02'!#REF!</definedName>
    <definedName name="Loans_Sub_Total_Owed">'Orders v2.02'!#REF!</definedName>
    <definedName name="Loans_Sub_Total_Payments_Current">'Orders v2.02'!#REF!</definedName>
    <definedName name="Mercenaries">'Orders v2.02'!$I$34</definedName>
    <definedName name="Misc_and_Saved">'Orders v2.02'!$F$32:$J$38</definedName>
    <definedName name="Nation_Name">'Orders v2.02'!$C$1</definedName>
    <definedName name="Other_GP">'Orders v2.02'!$I$35</definedName>
    <definedName name="Other_NFP">'Orders v2.02'!$J$35</definedName>
    <definedName name="Overtaxation">'Orders v2.02'!$C$12</definedName>
    <definedName name="Player_Information">'Orders v2.02'!$A$1:$J$2</definedName>
    <definedName name="Player_Name">'Orders v2.02'!$C$2</definedName>
    <definedName name="_xlnm.Print_Area" localSheetId="0">'Orders v2.02'!$A$1:$J$669</definedName>
    <definedName name="Projects_Existing">'Orders v2.02'!$A$191:$J$204</definedName>
    <definedName name="Projects_Existing_Sub_Engineers">'Orders v2.02'!$E$203</definedName>
    <definedName name="Projects_Existing_Sub_Recruit">'Orders v2.02'!$F$203</definedName>
    <definedName name="Projects_Existing_Sub_Yard">'Orders v2.02'!$D$203</definedName>
    <definedName name="Projects_Existings_Sub_GP">'Orders v2.02'!$B$203</definedName>
    <definedName name="Projects_Existings_Sub_NFP">'Orders v2.02'!$C$203</definedName>
    <definedName name="Projects_Gold_Total">'Orders v2.02'!$I$41</definedName>
    <definedName name="Projects_New">'Orders v2.02'!$A$176:$J$189</definedName>
    <definedName name="Projects_New_Recruit">'Orders v2.02'!$F$188</definedName>
    <definedName name="Projects_New_Sub_Engineers">'Orders v2.02'!$E$188</definedName>
    <definedName name="Projects_New_Sub_GP">'Orders v2.02'!$B$188</definedName>
    <definedName name="Projects_New_Sub_NFP">'Orders v2.02'!$C$188</definedName>
    <definedName name="Projects_New_Sub_Yard">'Orders v2.02'!$D$188</definedName>
    <definedName name="Projects_NFP_Total">'Orders v2.02'!$J$41</definedName>
    <definedName name="Projects_Total_Recuitment_GP">'Orders v2.02'!$G$41</definedName>
    <definedName name="Projects_Yards_Total">'Orders v2.02'!$H$41</definedName>
    <definedName name="Religion_Sub_Bonus">'Orders v2.02'!$B$290</definedName>
    <definedName name="Religion_Sub_GP">'Orders v2.02'!$C$290</definedName>
    <definedName name="Religious_Operations">'Orders v2.02'!$A$278:$J$306</definedName>
    <definedName name="Reserve_Agro">'Orders v2.02'!$D$32</definedName>
    <definedName name="Reserve_Into_GP">'Orders v2.02'!$D$33</definedName>
    <definedName name="Reserve_Into_NFP">'Orders v2.02'!$D$34</definedName>
    <definedName name="Reserve_Net">'Orders v2.02'!$D$36</definedName>
    <definedName name="Revenue_Agro_GP">'Orders v2.02'!$C$17</definedName>
    <definedName name="Revenue_Agro_NFP">'Orders v2.02'!$D$17</definedName>
    <definedName name="Revenue_City">'Orders v2.02'!$C$6</definedName>
    <definedName name="Revenue_Inter_City">'Orders v2.02'!$C$7</definedName>
    <definedName name="Revenue_Loan_Payments">'Orders v2.02'!$C$15</definedName>
    <definedName name="Revenue_Loans">'Orders v2.02'!$C$14</definedName>
    <definedName name="Revenue_Mass_Conscription">'Orders v2.02'!$D$18</definedName>
    <definedName name="Revenue_Net_Income">'Orders v2.02'!$C$12</definedName>
    <definedName name="Revenue_NFP">'Orders v2.02'!$D$12</definedName>
    <definedName name="Revenue_Public_Works">'Orders v2.02'!$C$8</definedName>
    <definedName name="Revenue_Regional">'Orders v2.02'!$C$5</definedName>
    <definedName name="Revenue_Saved_GP">'Orders v2.02'!$C$13</definedName>
    <definedName name="Revenue_Slave_NFP">'Orders v2.02'!$D$20</definedName>
    <definedName name="Revenue_Technical_Assistance">'Orders v2.02'!$D$19</definedName>
    <definedName name="Revenue_Technical_Assistence">'Orders v2.02'!$D$19</definedName>
    <definedName name="Revenue_Total_Base_Income">'Orders v2.02'!$C$10</definedName>
    <definedName name="Revenue_Trade">'Orders v2.02'!$C$9</definedName>
    <definedName name="Saved_GP">'Orders v2.02'!$I$38</definedName>
    <definedName name="Saved_NFP">'Orders v2.02'!$J$38</definedName>
    <definedName name="Sub_Builds_GP">'Orders v2.02'!$I$71</definedName>
    <definedName name="Sub_Builds_NFP">'Orders v2.02'!$J$71</definedName>
    <definedName name="Sub_Builds_Recruit">'Orders v2.02'!$G$71</definedName>
    <definedName name="Sub_Builds_Yards">'Orders v2.02'!$H$71</definedName>
    <definedName name="Support">'Orders v2.02'!$A$22:$D$30</definedName>
    <definedName name="Support_Espionage">'Orders v2.02'!$C$26</definedName>
    <definedName name="Support_Government">'Orders v2.02'!$C$25</definedName>
    <definedName name="Support_Project_GP">'Orders v2.02'!$C$29</definedName>
    <definedName name="Support_Project_NFP">'Orders v2.02'!$D$29</definedName>
    <definedName name="Support_Religious">'Orders v2.02'!$C$27</definedName>
    <definedName name="Support_Training">'Orders v2.02'!$C$28</definedName>
    <definedName name="Support_Troop">'Orders v2.02'!$C$24</definedName>
    <definedName name="Tax_Rate">'Orders v2.02'!$C$11</definedName>
    <definedName name="Tax_Rate_Current">'Orders v2.02'!$C$11</definedName>
    <definedName name="Tax_Rate_Overtaxation">'Orders v2.02'!$C$12</definedName>
    <definedName name="Tax_Rate_Total">'Orders v2.02'!$C$13</definedName>
    <definedName name="Total_Base_Income">'Orders v2.02'!$C$10</definedName>
    <definedName name="Total_Builds_GP">'Orders v2.02'!$I$37</definedName>
    <definedName name="Total_Builds_NFP">'Orders v2.02'!$J$37</definedName>
    <definedName name="Total_GP">'Orders v2.02'!$C$21</definedName>
    <definedName name="Total_GP_Available">'Orders v2.02'!$C$30</definedName>
    <definedName name="Total_Intel_and_Religious_Ops">'Orders v2.02'!$I$33</definedName>
    <definedName name="Total_NFP">'Orders v2.02'!$D$21</definedName>
    <definedName name="Total_NFP_Available">'Orders v2.02'!$D$30</definedName>
    <definedName name="Total_Recruit_GP">'Orders v2.02'!$H$37</definedName>
    <definedName name="Trade_Routes_Existing">'Orders v2.02'!$A$234:$J$247</definedName>
    <definedName name="Trade_Routes_New">'Orders v2.02'!$A$206:$J$233</definedName>
    <definedName name="Transfers">'Orders v2.02'!$A$161:$J$173</definedName>
    <definedName name="Transfers_Out_GP">'Orders v2.02'!$C$16</definedName>
    <definedName name="Transfers_Out_NFP">'Orders v2.02'!$D$16</definedName>
    <definedName name="Transfers_Sub_Agro">'Orders v2.02'!$D$173</definedName>
    <definedName name="Transfers_Sub_GP">'Orders v2.02'!$B$173</definedName>
    <definedName name="Transfers_Sub_NFP">'Orders v2.02'!$C$173</definedName>
    <definedName name="Turn_Number">'Orders v2.02'!$I$1</definedName>
  </definedNames>
  <calcPr fullCalcOnLoad="1"/>
</workbook>
</file>

<file path=xl/comments1.xml><?xml version="1.0" encoding="utf-8"?>
<comments xmlns="http://schemas.openxmlformats.org/spreadsheetml/2006/main">
  <authors>
    <author>Matt Holy</author>
  </authors>
  <commentList>
    <comment ref="A207" authorId="0">
      <text>
        <r>
          <rPr>
            <b/>
            <sz val="8"/>
            <rFont val="Tahoma"/>
            <family val="2"/>
          </rPr>
          <t>Origin Port:</t>
        </r>
        <r>
          <rPr>
            <sz val="8"/>
            <rFont val="Tahoma"/>
            <family val="2"/>
          </rPr>
          <t xml:space="preserve">
The City you are using to start your Trade Route. The city must be connected to your capital by a series of contiguous land regions at Non-Paying Tributary status or better.
If this route is a Land Route, enter 'Land' in the cell, and leave the next four cells blank.</t>
        </r>
      </text>
    </comment>
    <comment ref="B207" authorId="0">
      <text>
        <r>
          <rPr>
            <b/>
            <sz val="8"/>
            <rFont val="Tahoma"/>
            <family val="2"/>
          </rPr>
          <t>Yout Harbor/Base Port:</t>
        </r>
        <r>
          <rPr>
            <sz val="8"/>
            <rFont val="Tahoma"/>
            <family val="2"/>
          </rPr>
          <t xml:space="preserve">
The City you wish to harbor your MSP within. It need not be the same as the </t>
        </r>
        <r>
          <rPr>
            <i/>
            <sz val="8"/>
            <rFont val="Tahoma"/>
            <family val="2"/>
          </rPr>
          <t xml:space="preserve">Origin Port, </t>
        </r>
        <r>
          <rPr>
            <sz val="8"/>
            <rFont val="Tahoma"/>
            <family val="2"/>
          </rPr>
          <t xml:space="preserve">which is used to determine distance. The Harbor/Base Port must be a controlled port city that can trace a line through any number of mapped Seazones/Rivers to the </t>
        </r>
        <r>
          <rPr>
            <i/>
            <sz val="8"/>
            <rFont val="Tahoma"/>
            <family val="2"/>
          </rPr>
          <t>Origin Port</t>
        </r>
        <r>
          <rPr>
            <sz val="8"/>
            <rFont val="Tahoma"/>
            <family val="2"/>
          </rPr>
          <t xml:space="preserve">. </t>
        </r>
      </text>
    </comment>
    <comment ref="D207" authorId="0">
      <text>
        <r>
          <rPr>
            <b/>
            <sz val="8"/>
            <rFont val="Tahoma"/>
            <family val="2"/>
          </rPr>
          <t>Merchant Shipping Points:</t>
        </r>
        <r>
          <rPr>
            <sz val="8"/>
            <rFont val="Tahoma"/>
            <family val="2"/>
          </rPr>
          <t xml:space="preserve">
The Number of MSP you are directly adding to the New Trade Route. If using Hands-Off-Trade, you must be running the </t>
        </r>
        <r>
          <rPr>
            <i/>
            <sz val="8"/>
            <rFont val="Tahoma"/>
            <family val="2"/>
          </rPr>
          <t>IMA</t>
        </r>
        <r>
          <rPr>
            <sz val="8"/>
            <rFont val="Tahoma"/>
            <family val="2"/>
          </rPr>
          <t xml:space="preserve"> action. </t>
        </r>
      </text>
    </comment>
    <comment ref="E207" authorId="0">
      <text>
        <r>
          <rPr>
            <b/>
            <sz val="8"/>
            <rFont val="Tahoma"/>
            <family val="2"/>
          </rPr>
          <t>Distance:</t>
        </r>
        <r>
          <rPr>
            <sz val="8"/>
            <rFont val="Tahoma"/>
            <family val="2"/>
          </rPr>
          <t xml:space="preserve">
The number of Seazones/Rivers between your </t>
        </r>
        <r>
          <rPr>
            <i/>
            <sz val="8"/>
            <rFont val="Tahoma"/>
            <family val="2"/>
          </rPr>
          <t>Origin Port</t>
        </r>
        <r>
          <rPr>
            <sz val="8"/>
            <rFont val="Tahoma"/>
            <family val="2"/>
          </rPr>
          <t xml:space="preserve"> and the </t>
        </r>
        <r>
          <rPr>
            <i/>
            <sz val="8"/>
            <rFont val="Tahoma"/>
            <family val="2"/>
          </rPr>
          <t>Destination Port</t>
        </r>
        <r>
          <rPr>
            <sz val="8"/>
            <rFont val="Tahoma"/>
            <family val="2"/>
          </rPr>
          <t xml:space="preserve"> of your trading partner. This number must be equal to or less than your current </t>
        </r>
        <r>
          <rPr>
            <i/>
            <sz val="8"/>
            <rFont val="Tahoma"/>
            <family val="2"/>
          </rPr>
          <t>Trade Range</t>
        </r>
        <r>
          <rPr>
            <sz val="8"/>
            <rFont val="Tahoma"/>
            <family val="2"/>
          </rPr>
          <t>. You must also possess the Rutters for each Seazone/River crossed.</t>
        </r>
      </text>
    </comment>
    <comment ref="F207" authorId="0">
      <text>
        <r>
          <rPr>
            <b/>
            <sz val="8"/>
            <rFont val="Tahoma"/>
            <family val="2"/>
          </rPr>
          <t>Destination Port:</t>
        </r>
        <r>
          <rPr>
            <sz val="8"/>
            <rFont val="Tahoma"/>
            <family val="2"/>
          </rPr>
          <t xml:space="preserve">
The city you are using to trace the Trade Route to. The City must be controlled by your trade partner, and must be connected to their capital by a series of contiguous land regions of Non-Paying Tributary status or better.</t>
        </r>
      </text>
    </comment>
    <comment ref="H207" authorId="0">
      <text>
        <r>
          <rPr>
            <b/>
            <sz val="8"/>
            <rFont val="Tahoma"/>
            <family val="2"/>
          </rPr>
          <t>Trade Partner:</t>
        </r>
        <r>
          <rPr>
            <sz val="8"/>
            <rFont val="Tahoma"/>
            <family val="2"/>
          </rPr>
          <t xml:space="preserve">
The name of the Nation you wish to trade with.</t>
        </r>
      </text>
    </comment>
    <comment ref="A221" authorId="0">
      <text>
        <r>
          <rPr>
            <b/>
            <sz val="8"/>
            <rFont val="Tahoma"/>
            <family val="2"/>
          </rPr>
          <t>Route Number:</t>
        </r>
        <r>
          <rPr>
            <sz val="8"/>
            <rFont val="Tahoma"/>
            <family val="2"/>
          </rPr>
          <t xml:space="preserve">
The assigned five-digit Trade Route Number (00157) of the Route being changed. Route numbers should be listed in ascending order:
00018
00029
00107</t>
        </r>
      </text>
    </comment>
    <comment ref="B221" authorId="0">
      <text>
        <r>
          <rPr>
            <b/>
            <sz val="8"/>
            <rFont val="Tahoma"/>
            <family val="2"/>
          </rPr>
          <t>MSP Change:</t>
        </r>
        <r>
          <rPr>
            <sz val="8"/>
            <rFont val="Tahoma"/>
            <family val="2"/>
          </rPr>
          <t xml:space="preserve">
The Change in </t>
        </r>
        <r>
          <rPr>
            <i/>
            <sz val="8"/>
            <rFont val="Tahoma"/>
            <family val="2"/>
          </rPr>
          <t>Merchant Shipping Points</t>
        </r>
        <r>
          <rPr>
            <sz val="8"/>
            <rFont val="Tahoma"/>
            <family val="2"/>
          </rPr>
          <t xml:space="preserve"> allocated to the route, expressed as a positive or negative number. If running Hands-Off-Trade, an </t>
        </r>
        <r>
          <rPr>
            <i/>
            <sz val="8"/>
            <rFont val="Tahoma"/>
            <family val="2"/>
          </rPr>
          <t>IMA</t>
        </r>
        <r>
          <rPr>
            <sz val="8"/>
            <rFont val="Tahoma"/>
            <family val="2"/>
          </rPr>
          <t xml:space="preserve"> action must be run.</t>
        </r>
      </text>
    </comment>
    <comment ref="C221" authorId="0">
      <text>
        <r>
          <rPr>
            <b/>
            <sz val="8"/>
            <rFont val="Tahoma"/>
            <family val="2"/>
          </rPr>
          <t>Harbor/Base Port Change:</t>
        </r>
        <r>
          <rPr>
            <sz val="8"/>
            <rFont val="Tahoma"/>
            <family val="2"/>
          </rPr>
          <t xml:space="preserve">
The new Harbor/Base Port must be a controlled port city that can trace a line through any number of mapped Seazones/Rivers to the From Port. </t>
        </r>
      </text>
    </comment>
    <comment ref="G221" authorId="0">
      <text>
        <r>
          <rPr>
            <b/>
            <sz val="8"/>
            <rFont val="Tahoma"/>
            <family val="2"/>
          </rPr>
          <t>Origin Port Change:</t>
        </r>
        <r>
          <rPr>
            <sz val="8"/>
            <rFont val="Tahoma"/>
            <family val="2"/>
          </rPr>
          <t xml:space="preserve">
The new </t>
        </r>
        <r>
          <rPr>
            <i/>
            <sz val="8"/>
            <rFont val="Tahoma"/>
            <family val="2"/>
          </rPr>
          <t>Origin City</t>
        </r>
        <r>
          <rPr>
            <sz val="8"/>
            <rFont val="Tahoma"/>
            <family val="2"/>
          </rPr>
          <t xml:space="preserve"> must be connected to your capital by a series of contiguous land regions at Non-Paying Tributary status or better. If this changes the Distance of the route, be sure to note that as well.</t>
        </r>
      </text>
    </comment>
    <comment ref="J221" authorId="0">
      <text>
        <r>
          <rPr>
            <b/>
            <sz val="8"/>
            <rFont val="Tahoma"/>
            <family val="2"/>
          </rPr>
          <t>Distance Change:</t>
        </r>
        <r>
          <rPr>
            <sz val="8"/>
            <rFont val="Tahoma"/>
            <family val="2"/>
          </rPr>
          <t xml:space="preserve">
The number of Seazones/Rivers between the  </t>
        </r>
        <r>
          <rPr>
            <i/>
            <sz val="8"/>
            <rFont val="Tahoma"/>
            <family val="2"/>
          </rPr>
          <t>Origin City</t>
        </r>
        <r>
          <rPr>
            <sz val="8"/>
            <rFont val="Tahoma"/>
            <family val="2"/>
          </rPr>
          <t xml:space="preserve"> and the </t>
        </r>
        <r>
          <rPr>
            <i/>
            <sz val="8"/>
            <rFont val="Tahoma"/>
            <family val="2"/>
          </rPr>
          <t>Destination City</t>
        </r>
        <r>
          <rPr>
            <sz val="8"/>
            <rFont val="Tahoma"/>
            <family val="2"/>
          </rPr>
          <t>.</t>
        </r>
      </text>
    </comment>
    <comment ref="A235" authorId="0">
      <text>
        <r>
          <rPr>
            <b/>
            <sz val="8"/>
            <rFont val="Tahoma"/>
            <family val="2"/>
          </rPr>
          <t>Port City:</t>
        </r>
        <r>
          <rPr>
            <sz val="8"/>
            <rFont val="Tahoma"/>
            <family val="2"/>
          </rPr>
          <t xml:space="preserve">
The city at which the Merchant Fleet Manipulation is taking place. For Maritime Conversions, the Port City should indicate which garrison the units are being converted into or out of.</t>
        </r>
      </text>
    </comment>
    <comment ref="C235" authorId="0">
      <text>
        <r>
          <rPr>
            <b/>
            <sz val="8"/>
            <rFont val="Tahoma"/>
            <family val="2"/>
          </rPr>
          <t>Type:</t>
        </r>
        <r>
          <rPr>
            <sz val="8"/>
            <rFont val="Tahoma"/>
            <family val="2"/>
          </rPr>
          <t xml:space="preserve">
</t>
        </r>
        <r>
          <rPr>
            <b/>
            <sz val="8"/>
            <rFont val="Tahoma"/>
            <family val="2"/>
          </rPr>
          <t>Conversion</t>
        </r>
        <r>
          <rPr>
            <sz val="8"/>
            <rFont val="Tahoma"/>
            <family val="2"/>
          </rPr>
          <t xml:space="preserve">: Used when converting MSP into light transports, or when converting any ship with a Cargo Value into MSP.
</t>
        </r>
        <r>
          <rPr>
            <b/>
            <sz val="8"/>
            <rFont val="Tahoma"/>
            <family val="2"/>
          </rPr>
          <t>Internal Trade</t>
        </r>
        <r>
          <rPr>
            <sz val="8"/>
            <rFont val="Tahoma"/>
            <family val="2"/>
          </rPr>
          <t xml:space="preserve">: MSPs on Internal Trade add to the ITV of the nation, increasing Inter-City Trade Income. Can be Pirated.
</t>
        </r>
        <r>
          <rPr>
            <b/>
            <sz val="8"/>
            <rFont val="Tahoma"/>
            <family val="2"/>
          </rPr>
          <t>Fishing Fleet</t>
        </r>
        <r>
          <rPr>
            <sz val="8"/>
            <rFont val="Tahoma"/>
            <family val="2"/>
          </rPr>
          <t xml:space="preserve">: MSPs on Fishing Fleets add to the Agro production of the nation. Can be Pirated.
</t>
        </r>
        <r>
          <rPr>
            <b/>
            <sz val="8"/>
            <rFont val="Tahoma"/>
            <family val="2"/>
          </rPr>
          <t>Harbored</t>
        </r>
        <r>
          <rPr>
            <sz val="8"/>
            <rFont val="Tahoma"/>
            <family val="2"/>
          </rPr>
          <t>: MSP which are sitting in port doing nothing. These fleets have no benefit, but may not be Pirated.</t>
        </r>
      </text>
    </comment>
    <comment ref="I235" authorId="0">
      <text>
        <r>
          <rPr>
            <b/>
            <sz val="8"/>
            <rFont val="Tahoma"/>
            <family val="2"/>
          </rPr>
          <t>MSP:</t>
        </r>
        <r>
          <rPr>
            <sz val="8"/>
            <rFont val="Tahoma"/>
            <family val="2"/>
          </rPr>
          <t xml:space="preserve">
The number of Merchant Shipping Points being added or subtracted, expressed as a positive or negative number.
Positive amounts for MSP being added to a merchant fleet, or MSP converted into light transports.
Negative amounts for MSP being withdrawn from a merchant fleet, or MSP gained from the conversion of naval units.</t>
        </r>
      </text>
    </comment>
    <comment ref="F235" authorId="0">
      <text>
        <r>
          <rPr>
            <b/>
            <sz val="8"/>
            <rFont val="Tahoma"/>
            <family val="2"/>
          </rPr>
          <t>Units:</t>
        </r>
        <r>
          <rPr>
            <sz val="8"/>
            <rFont val="Tahoma"/>
            <family val="2"/>
          </rPr>
          <t xml:space="preserve">
For Maritime Conversions, list the number of units being created by the MSP Conversion (10xt) as a positive amount, or the number and type of units being converted into MSP (-10ct, -5xt) as a negative amount.</t>
        </r>
      </text>
    </comment>
    <comment ref="J235" authorId="0">
      <text>
        <r>
          <rPr>
            <b/>
            <sz val="8"/>
            <rFont val="Tahoma"/>
            <family val="2"/>
          </rPr>
          <t>Existing:</t>
        </r>
        <r>
          <rPr>
            <sz val="8"/>
            <rFont val="Tahoma"/>
            <family val="2"/>
          </rPr>
          <t xml:space="preserve">
Mark 'Yes' When adding MSP to an existing Merchant Fleet at a given Port City, rather than creating an entirely new Merchant Fleet. Otherwise, leave blank.</t>
        </r>
      </text>
    </comment>
    <comment ref="L208"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222"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236"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A249" authorId="0">
      <text>
        <r>
          <rPr>
            <b/>
            <sz val="8"/>
            <rFont val="Tahoma"/>
            <family val="2"/>
          </rPr>
          <t>Operation Code:</t>
        </r>
        <r>
          <rPr>
            <sz val="8"/>
            <rFont val="Tahoma"/>
            <family val="2"/>
          </rPr>
          <t xml:space="preserve">
The two or three letter code used to signify which Operation is being run.</t>
        </r>
      </text>
    </comment>
    <comment ref="C249" authorId="0">
      <text>
        <r>
          <rPr>
            <b/>
            <sz val="8"/>
            <rFont val="Tahoma"/>
            <family val="2"/>
          </rPr>
          <t>GP Bribery:</t>
        </r>
        <r>
          <rPr>
            <sz val="8"/>
            <rFont val="Tahoma"/>
            <family val="2"/>
          </rPr>
          <t xml:space="preserve">
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t>
        </r>
      </text>
    </comment>
    <comment ref="D249" authorId="0">
      <text>
        <r>
          <rPr>
            <b/>
            <sz val="8"/>
            <rFont val="Tahoma"/>
            <family val="2"/>
          </rPr>
          <t>Base Location:</t>
        </r>
        <r>
          <rPr>
            <sz val="8"/>
            <rFont val="Tahoma"/>
            <family val="2"/>
          </rPr>
          <t xml:space="preserve">
The Location (Region, City, or Seazone/River) where the Operation is being launched from. To be a Valid Base Location,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 ref="F249"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249" authorId="0">
      <text>
        <r>
          <rPr>
            <b/>
            <sz val="8"/>
            <rFont val="Tahoma"/>
            <family val="2"/>
          </rPr>
          <t>Notes:</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Launch this Subvert Leader Operation at the general of any army invading my controlled regions.</t>
        </r>
      </text>
    </comment>
    <comment ref="A264" authorId="0">
      <text>
        <r>
          <rPr>
            <b/>
            <sz val="8"/>
            <rFont val="Tahoma"/>
            <family val="2"/>
          </rPr>
          <t>Operation Code:</t>
        </r>
        <r>
          <rPr>
            <sz val="8"/>
            <rFont val="Tahoma"/>
            <family val="2"/>
          </rPr>
          <t xml:space="preserve">
The two or three letter code used to signify which Operation is being run.</t>
        </r>
      </text>
    </comment>
    <comment ref="B264"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Assassin Bns</t>
        </r>
        <r>
          <rPr>
            <sz val="8"/>
            <rFont val="Tahoma"/>
            <family val="2"/>
          </rPr>
          <t xml:space="preserve"> figure from your Espionage Ratings.</t>
        </r>
      </text>
    </comment>
    <comment ref="C264" authorId="0">
      <text>
        <r>
          <rPr>
            <b/>
            <sz val="8"/>
            <rFont val="Tahoma"/>
            <family val="2"/>
          </rPr>
          <t>GP Bribery:</t>
        </r>
        <r>
          <rPr>
            <sz val="8"/>
            <rFont val="Tahoma"/>
            <family val="2"/>
          </rPr>
          <t xml:space="preserve">
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t>
        </r>
      </text>
    </comment>
    <comment ref="F264"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264" authorId="0">
      <text>
        <r>
          <rPr>
            <b/>
            <sz val="8"/>
            <rFont val="Tahoma"/>
            <family val="2"/>
          </rPr>
          <t>Notes:</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Launch this Kill Leader Operation at the general of any army invading my controlled regions.</t>
        </r>
      </text>
    </comment>
    <comment ref="A279" authorId="0">
      <text>
        <r>
          <rPr>
            <b/>
            <sz val="8"/>
            <rFont val="Tahoma"/>
            <family val="2"/>
          </rPr>
          <t>Operation Code:</t>
        </r>
        <r>
          <rPr>
            <sz val="8"/>
            <rFont val="Tahoma"/>
            <family val="2"/>
          </rPr>
          <t xml:space="preserve">
The two or three letter code used to signify which Operation is being run.</t>
        </r>
      </text>
    </comment>
    <comment ref="B279"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Ops Bonus</t>
        </r>
        <r>
          <rPr>
            <sz val="8"/>
            <rFont val="Tahoma"/>
            <family val="2"/>
          </rPr>
          <t xml:space="preserve"> figure from your Religious Ratings.</t>
        </r>
      </text>
    </comment>
    <comment ref="C279" authorId="0">
      <text>
        <r>
          <rPr>
            <b/>
            <sz val="8"/>
            <rFont val="Tahoma"/>
            <family val="2"/>
          </rPr>
          <t>GP Bribery:</t>
        </r>
        <r>
          <rPr>
            <sz val="8"/>
            <rFont val="Tahoma"/>
            <family val="2"/>
          </rPr>
          <t xml:space="preserve">
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t>
        </r>
      </text>
    </comment>
    <comment ref="F279"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279" authorId="0">
      <text>
        <r>
          <rPr>
            <b/>
            <sz val="8"/>
            <rFont val="Tahoma"/>
            <family val="2"/>
          </rPr>
          <t>Notes:</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Launch this Missionary Operation to counter any sucessful foreign missionaries in our controlled regions.</t>
        </r>
      </text>
    </comment>
    <comment ref="B249"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OperationsBns</t>
        </r>
        <r>
          <rPr>
            <sz val="8"/>
            <rFont val="Tahoma"/>
            <family val="2"/>
          </rPr>
          <t xml:space="preserve"> figure from your Espionage Ratings.</t>
        </r>
      </text>
    </comment>
    <comment ref="A105" authorId="0">
      <text>
        <r>
          <rPr>
            <b/>
            <sz val="8"/>
            <rFont val="Tahoma"/>
            <family val="2"/>
          </rPr>
          <t>Potential Leader Names:</t>
        </r>
        <r>
          <rPr>
            <sz val="8"/>
            <rFont val="Tahoma"/>
            <family val="2"/>
          </rPr>
          <t xml:space="preserve">
A list for the GM to use for any new Royal Family Members (Spouses and Children) or for any new National Leaders (Lieutenants and Allies) that might be gained/generated during the turn.</t>
        </r>
      </text>
    </comment>
    <comment ref="A92" authorId="0">
      <text>
        <r>
          <rPr>
            <b/>
            <sz val="8"/>
            <rFont val="Tahoma"/>
            <family val="2"/>
          </rPr>
          <t>Un-named Leaders and 
Family Members:</t>
        </r>
        <r>
          <rPr>
            <sz val="8"/>
            <rFont val="Tahoma"/>
            <family val="2"/>
          </rPr>
          <t xml:space="preserve">
A list of all the existing leaders getting names for the turn.</t>
        </r>
      </text>
    </comment>
    <comment ref="A93" authorId="0">
      <text>
        <r>
          <rPr>
            <b/>
            <sz val="8"/>
            <rFont val="Tahoma"/>
            <family val="2"/>
          </rPr>
          <t>Current Moniker:</t>
        </r>
        <r>
          <rPr>
            <sz val="8"/>
            <rFont val="Tahoma"/>
            <family val="2"/>
          </rPr>
          <t xml:space="preserve">
For National Leaders, list the Army Number (L11, A21, etc.) of the un-named leader.
For Royal Family Members, list the current name (Boy1, Daughter 2, etc.) of the un-named member.
If there is no moniker, list the age/sex of the member.</t>
        </r>
      </text>
    </comment>
    <comment ref="C93" authorId="0">
      <text>
        <r>
          <rPr>
            <b/>
            <sz val="8"/>
            <rFont val="Tahoma"/>
            <family val="2"/>
          </rPr>
          <t>New Name:</t>
        </r>
        <r>
          <rPr>
            <sz val="8"/>
            <rFont val="Tahoma"/>
            <family val="2"/>
          </rPr>
          <t xml:space="preserve">
The new name for the leader. All names should be appropriate for the Campaign (No joke-names, etc.).</t>
        </r>
      </text>
    </comment>
    <comment ref="A119" authorId="0">
      <text>
        <r>
          <rPr>
            <b/>
            <sz val="8"/>
            <rFont val="Tahoma"/>
            <family val="2"/>
          </rPr>
          <t>Person:</t>
        </r>
        <r>
          <rPr>
            <sz val="8"/>
            <rFont val="Tahoma"/>
            <family val="2"/>
          </rPr>
          <t xml:space="preserve">
The name of the husband or wife that you control.</t>
        </r>
      </text>
    </comment>
    <comment ref="B119" authorId="0">
      <text>
        <r>
          <rPr>
            <b/>
            <sz val="8"/>
            <rFont val="Tahoma"/>
            <family val="2"/>
          </rPr>
          <t>Spouse:</t>
        </r>
        <r>
          <rPr>
            <sz val="8"/>
            <rFont val="Tahoma"/>
            <family val="2"/>
          </rPr>
          <t xml:space="preserve">
The name of the husband or wife your partner controls.</t>
        </r>
      </text>
    </comment>
    <comment ref="D119" authorId="0">
      <text>
        <r>
          <rPr>
            <b/>
            <sz val="8"/>
            <rFont val="Tahoma"/>
            <family val="2"/>
          </rPr>
          <t>Spouse Nation:</t>
        </r>
        <r>
          <rPr>
            <sz val="8"/>
            <rFont val="Tahoma"/>
            <family val="2"/>
          </rPr>
          <t xml:space="preserve">
The name of the nation you are joining in marriage.</t>
        </r>
      </text>
    </comment>
    <comment ref="F119" authorId="0">
      <text>
        <r>
          <rPr>
            <b/>
            <sz val="8"/>
            <rFont val="Tahoma"/>
            <family val="2"/>
          </rPr>
          <t>Location:</t>
        </r>
        <r>
          <rPr>
            <sz val="8"/>
            <rFont val="Tahoma"/>
            <family val="2"/>
          </rPr>
          <t xml:space="preserve">
The Location (Region or City) the marriage is to take place. The location must be controlled by one of the Nations. Both Spouses must be present in the location when the marriage takes place.</t>
        </r>
      </text>
    </comment>
    <comment ref="G119" authorId="0">
      <text>
        <r>
          <rPr>
            <b/>
            <sz val="8"/>
            <rFont val="Tahoma"/>
            <family val="2"/>
          </rPr>
          <t>Year:</t>
        </r>
        <r>
          <rPr>
            <sz val="8"/>
            <rFont val="Tahoma"/>
            <family val="2"/>
          </rPr>
          <t xml:space="preserve">
The year of the marriage. Can be expressed as a date (1147) or as part of the turn (Year 3).</t>
        </r>
      </text>
    </comment>
    <comment ref="H119" authorId="0">
      <text>
        <r>
          <rPr>
            <b/>
            <sz val="8"/>
            <rFont val="Tahoma"/>
            <family val="2"/>
          </rPr>
          <t>Marriage Effect:</t>
        </r>
        <r>
          <rPr>
            <sz val="8"/>
            <rFont val="Tahoma"/>
            <family val="2"/>
          </rPr>
          <t xml:space="preserve">
The marriage effect chosen. Must be the same for both Nations. </t>
        </r>
      </text>
    </comment>
    <comment ref="A132" authorId="0">
      <text>
        <r>
          <rPr>
            <b/>
            <sz val="8"/>
            <rFont val="Tahoma"/>
            <family val="2"/>
          </rPr>
          <t>Category:</t>
        </r>
        <r>
          <rPr>
            <sz val="8"/>
            <rFont val="Tahoma"/>
            <family val="2"/>
          </rPr>
          <t xml:space="preserve">
The number of the Category this bid is being taken against. You may only place one bid on each category per turn.
If bidding on multiple categories, place the bids in ascending order:
I
III
IV
Etc.</t>
        </r>
      </text>
    </comment>
    <comment ref="B132" authorId="0">
      <text>
        <r>
          <rPr>
            <b/>
            <sz val="8"/>
            <rFont val="Tahoma"/>
            <family val="2"/>
          </rPr>
          <t>Name:</t>
        </r>
        <r>
          <rPr>
            <sz val="8"/>
            <rFont val="Tahoma"/>
            <family val="2"/>
          </rPr>
          <t xml:space="preserve">
The Name of the Category this bid is being taken against (GP, Agro, Intel, etc.)</t>
        </r>
      </text>
    </comment>
    <comment ref="D132" authorId="0">
      <text>
        <r>
          <rPr>
            <b/>
            <sz val="8"/>
            <rFont val="Tahoma"/>
            <family val="2"/>
          </rPr>
          <t>Influence Bid:</t>
        </r>
        <r>
          <rPr>
            <sz val="8"/>
            <rFont val="Tahoma"/>
            <family val="2"/>
          </rPr>
          <t xml:space="preserve">
The number of Influence Points used in the bid. This number must meet the minimum bid for the category, and may not exceed your current Influence Points.</t>
        </r>
      </text>
    </comment>
    <comment ref="F132" authorId="0">
      <text>
        <r>
          <rPr>
            <b/>
            <sz val="8"/>
            <rFont val="Tahoma"/>
            <family val="2"/>
          </rPr>
          <t>Notes:</t>
        </r>
        <r>
          <rPr>
            <sz val="8"/>
            <rFont val="Tahoma"/>
            <family val="2"/>
          </rPr>
          <t xml:space="preserve">
Any Notes or Conditionals. If bidding on an Operation, you must indicate the Code and Target of the Operation.</t>
        </r>
      </text>
    </comment>
    <comment ref="A162" authorId="0">
      <text>
        <r>
          <rPr>
            <b/>
            <sz val="8"/>
            <rFont val="Tahoma"/>
            <family val="2"/>
          </rPr>
          <t>To Nation:</t>
        </r>
        <r>
          <rPr>
            <sz val="8"/>
            <rFont val="Tahoma"/>
            <family val="2"/>
          </rPr>
          <t xml:space="preserve">
The Nation you are making the Transfer to.</t>
        </r>
      </text>
    </comment>
    <comment ref="F162" authorId="0">
      <text>
        <r>
          <rPr>
            <b/>
            <sz val="8"/>
            <rFont val="Tahoma"/>
            <family val="2"/>
          </rPr>
          <t>Units or Rutters:</t>
        </r>
        <r>
          <rPr>
            <sz val="8"/>
            <rFont val="Tahoma"/>
            <family val="2"/>
          </rPr>
          <t xml:space="preserve">
Units are any mobile units being transferred (Includes SlaveNFP, troops, etc.). Troops which are transferred are immediately halved. If the two nations are of different Religions, they are halved again. If the Two Nations are of of different Languages, they are halved yet again. SlaveNFP are transferred without reduction.
If an inked Rutter is being transferred, the full name of the Rutter should be listed here.</t>
        </r>
      </text>
    </comment>
    <comment ref="D162" authorId="0">
      <text>
        <r>
          <rPr>
            <b/>
            <sz val="8"/>
            <rFont val="Tahoma"/>
            <family val="2"/>
          </rPr>
          <t>NFP:</t>
        </r>
        <r>
          <rPr>
            <sz val="8"/>
            <rFont val="Tahoma"/>
            <family val="2"/>
          </rPr>
          <t xml:space="preserve">
National Force Points being transferred. 
NFP transferred to nations of the same Religion and Language are automatically halved upon transfer. NFP may not be directly traded to Nations of opposing Religion or Languages.
NFP may be converted and transferred as SlaveNFP if both nations are a Save Economy. These SlaveNFP are transferred without reduction.
</t>
        </r>
      </text>
    </comment>
    <comment ref="G162" authorId="0">
      <text>
        <r>
          <rPr>
            <b/>
            <sz val="8"/>
            <rFont val="Tahoma"/>
            <family val="2"/>
          </rPr>
          <t>Means of Transfer</t>
        </r>
        <r>
          <rPr>
            <sz val="8"/>
            <rFont val="Tahoma"/>
            <family val="2"/>
          </rPr>
          <t xml:space="preserve">:
Can be any of the following:
</t>
        </r>
        <r>
          <rPr>
            <b/>
            <sz val="8"/>
            <rFont val="Tahoma"/>
            <family val="2"/>
          </rPr>
          <t>Trade Route</t>
        </r>
        <r>
          <rPr>
            <sz val="8"/>
            <rFont val="Tahoma"/>
            <family val="2"/>
          </rPr>
          <t xml:space="preserve">: If you currently Trade with the Target Nation, unlimited Agro and GP may be traded along it. List the five-digit Trade Route Number in the field.
</t>
        </r>
        <r>
          <rPr>
            <b/>
            <sz val="8"/>
            <rFont val="Tahoma"/>
            <family val="2"/>
          </rPr>
          <t>Tithe</t>
        </r>
        <r>
          <rPr>
            <sz val="8"/>
            <rFont val="Tahoma"/>
            <family val="2"/>
          </rPr>
          <t xml:space="preserve">: If you collect from or owe a tithe to the Target Nation, unlimited GP may be traded through it. Simply note 'Tithe' in the field.
</t>
        </r>
        <r>
          <rPr>
            <b/>
            <sz val="8"/>
            <rFont val="Tahoma"/>
            <family val="2"/>
          </rPr>
          <t>Leader</t>
        </r>
        <r>
          <rPr>
            <sz val="8"/>
            <rFont val="Tahoma"/>
            <family val="2"/>
          </rPr>
          <t xml:space="preserve">: Leaders may transport resources personally. List the Leader Number (K01, L12, etc.) in the field. A leader acting alone may oversee no more than 100 GP, 50 NFP or 10 Agro in a single transfer.  Each 100 GP, 1 NFP and 0.5 Agro require 1 Cargo Capacity if being transported via Seazone, but are limited only by the Cargo Value of the fleet.
</t>
        </r>
        <r>
          <rPr>
            <b/>
            <sz val="8"/>
            <rFont val="Tahoma"/>
            <family val="2"/>
          </rPr>
          <t>Pickup</t>
        </r>
        <r>
          <rPr>
            <sz val="8"/>
            <rFont val="Tahoma"/>
            <family val="2"/>
          </rPr>
          <t>: A foreign Leader may be arriving to take on the resources. List the Leader's Number and the location of the Pickup (Pickup from L11 in Berlin). A single leader may oversee no more than 100 GP, 50 NFP or 10 Agro in a single transfer.  Each 100 GP, 1 NFP and 1 Agro require 1 Cargo Capacity if being transported via Seazone, but are limited only by the Cargo Value of the fleet.</t>
        </r>
      </text>
    </comment>
    <comment ref="C162" authorId="0">
      <text>
        <r>
          <rPr>
            <b/>
            <sz val="8"/>
            <rFont val="Tahoma"/>
            <family val="2"/>
          </rPr>
          <t>GP:</t>
        </r>
        <r>
          <rPr>
            <sz val="8"/>
            <rFont val="Tahoma"/>
            <family val="2"/>
          </rPr>
          <t xml:space="preserve">
The number of Gold Points transferred.</t>
        </r>
      </text>
    </comment>
    <comment ref="A177" authorId="0">
      <text>
        <r>
          <rPr>
            <b/>
            <sz val="8"/>
            <rFont val="Tahoma"/>
            <family val="2"/>
          </rPr>
          <t>Project Type:</t>
        </r>
        <r>
          <rPr>
            <sz val="8"/>
            <rFont val="Tahoma"/>
            <family val="2"/>
          </rPr>
          <t xml:space="preserve">
The Type of National Project being constructed. Note that if it is not listed in Chapter 6 of the Base Rules, it should be listed as a BUILD instead.</t>
        </r>
      </text>
    </comment>
    <comment ref="B177" authorId="0">
      <text>
        <r>
          <rPr>
            <b/>
            <sz val="8"/>
            <rFont val="Tahoma"/>
            <family val="2"/>
          </rPr>
          <t>GP:</t>
        </r>
        <r>
          <rPr>
            <sz val="8"/>
            <rFont val="Tahoma"/>
            <family val="2"/>
          </rPr>
          <t xml:space="preserve">
The Number of Gold Points spent on the Project.</t>
        </r>
      </text>
    </comment>
    <comment ref="C177" authorId="0">
      <text>
        <r>
          <rPr>
            <b/>
            <sz val="8"/>
            <rFont val="Tahoma"/>
            <family val="2"/>
          </rPr>
          <t>NFP:</t>
        </r>
        <r>
          <rPr>
            <sz val="8"/>
            <rFont val="Tahoma"/>
            <family val="2"/>
          </rPr>
          <t xml:space="preserve">
How much of your National Force Pool is being spent on the Project.</t>
        </r>
      </text>
    </comment>
    <comment ref="D177" authorId="0">
      <text>
        <r>
          <rPr>
            <b/>
            <sz val="8"/>
            <rFont val="Tahoma"/>
            <family val="2"/>
          </rPr>
          <t>Location:</t>
        </r>
        <r>
          <rPr>
            <sz val="8"/>
            <rFont val="Tahoma"/>
            <family val="2"/>
          </rPr>
          <t xml:space="preserve">
The Location (City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F177" authorId="0">
      <text>
        <r>
          <rPr>
            <b/>
            <sz val="8"/>
            <rFont val="Tahoma"/>
            <family val="2"/>
          </rPr>
          <t xml:space="preserve">Level:
</t>
        </r>
        <r>
          <rPr>
            <sz val="8"/>
            <rFont val="Tahoma"/>
            <family val="2"/>
          </rPr>
          <t xml:space="preserve">
The Level of the National Project. For Megalitic Constructs this is (Base Level * Terrain Multiple). For National Transformation projects this is (Base Level * Imperial Size).</t>
        </r>
        <r>
          <rPr>
            <sz val="8"/>
            <rFont val="Tahoma"/>
            <family val="2"/>
          </rPr>
          <t xml:space="preserve">
Terrain Multiples for Civilized Nations:
C/C2/I = 1.0
W = 1.5
M/S/D/J = 2.0
T = 3.0</t>
        </r>
      </text>
    </comment>
    <comment ref="G177" authorId="0">
      <text>
        <r>
          <rPr>
            <b/>
            <sz val="8"/>
            <rFont val="Tahoma"/>
            <family val="2"/>
          </rPr>
          <t>Name:</t>
        </r>
        <r>
          <rPr>
            <sz val="8"/>
            <rFont val="Tahoma"/>
            <family val="2"/>
          </rPr>
          <t xml:space="preserve">
If the Project has a Name, list it here. Generally used for Religious Monuments and the like. Cultivation and Road projects don't need names.</t>
        </r>
      </text>
    </comment>
    <comment ref="A192" authorId="0">
      <text>
        <r>
          <rPr>
            <b/>
            <sz val="8"/>
            <rFont val="Tahoma"/>
            <family val="2"/>
          </rPr>
          <t>Project ID:</t>
        </r>
        <r>
          <rPr>
            <sz val="8"/>
            <rFont val="Tahoma"/>
            <family val="2"/>
          </rPr>
          <t xml:space="preserve">
The five-digit number asigned to the Project. Project numbers MUST be listed in ascending order:
00018
00029
00107</t>
        </r>
      </text>
    </comment>
    <comment ref="C192" authorId="0">
      <text>
        <r>
          <rPr>
            <b/>
            <sz val="8"/>
            <rFont val="Tahoma"/>
            <family val="2"/>
          </rPr>
          <t>NFP:</t>
        </r>
        <r>
          <rPr>
            <sz val="8"/>
            <rFont val="Tahoma"/>
            <family val="2"/>
          </rPr>
          <t xml:space="preserve">
How much of your National Force Pool is being spent on the Project.</t>
        </r>
      </text>
    </comment>
    <comment ref="B192" authorId="0">
      <text>
        <r>
          <rPr>
            <b/>
            <sz val="8"/>
            <rFont val="Tahoma"/>
            <family val="2"/>
          </rPr>
          <t>GP:</t>
        </r>
        <r>
          <rPr>
            <sz val="8"/>
            <rFont val="Tahoma"/>
            <family val="2"/>
          </rPr>
          <t xml:space="preserve">
The Number of Gold Points spent on the Project.</t>
        </r>
      </text>
    </comment>
    <comment ref="D192" authorId="0">
      <text>
        <r>
          <rPr>
            <b/>
            <sz val="8"/>
            <rFont val="Tahoma"/>
            <family val="2"/>
          </rPr>
          <t>Location:</t>
        </r>
        <r>
          <rPr>
            <sz val="8"/>
            <rFont val="Tahoma"/>
            <family val="2"/>
          </rPr>
          <t xml:space="preserve">
The Location (City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G192" authorId="0">
      <text>
        <r>
          <rPr>
            <b/>
            <sz val="8"/>
            <rFont val="Tahoma"/>
            <family val="2"/>
          </rPr>
          <t>Name:</t>
        </r>
        <r>
          <rPr>
            <sz val="8"/>
            <rFont val="Tahoma"/>
            <family val="2"/>
          </rPr>
          <t xml:space="preserve">
If the Project has a Name, list it here. Generally used for Religious Monuments and the like. Cultivation and Road projects don't need names.</t>
        </r>
      </text>
    </comment>
    <comment ref="F192" authorId="0">
      <text>
        <r>
          <rPr>
            <b/>
            <sz val="8"/>
            <rFont val="Tahoma"/>
            <family val="2"/>
          </rPr>
          <t>Finshed?:</t>
        </r>
        <r>
          <rPr>
            <sz val="8"/>
            <rFont val="Tahoma"/>
            <family val="2"/>
          </rPr>
          <t xml:space="preserve">
Indicate 'Yes' if at turn's end all the resources (GP, NFP and Time) will have been paid.
If not, indicate 'No.'</t>
        </r>
      </text>
    </comment>
    <comment ref="E162" authorId="0">
      <text>
        <r>
          <rPr>
            <b/>
            <sz val="8"/>
            <rFont val="Tahoma"/>
            <family val="2"/>
          </rPr>
          <t>Reserve Agro:</t>
        </r>
        <r>
          <rPr>
            <sz val="8"/>
            <rFont val="Tahoma"/>
            <family val="2"/>
          </rPr>
          <t xml:space="preserve">
Agro which is held in the Reserve of a Nation can be transferred. The agro to transfer may have just been put into Reserve that same turn.</t>
        </r>
      </text>
    </comment>
    <comment ref="J40" authorId="0">
      <text>
        <r>
          <rPr>
            <b/>
            <sz val="8"/>
            <rFont val="Tahoma"/>
            <family val="2"/>
          </rPr>
          <t>NFP:</t>
        </r>
        <r>
          <rPr>
            <sz val="8"/>
            <rFont val="Tahoma"/>
            <family val="2"/>
          </rPr>
          <t xml:space="preserve">
The amount of your National Force Pool being spent on the Project. If you are disbanding Units (Including SlaveNFP), indicate a negative number. Units which are disbanded produce their Cost in NFP. SlaveNFP disbanded may not be used for Troop Builds or Investments.</t>
        </r>
      </text>
    </comment>
    <comment ref="I40" authorId="0">
      <text>
        <r>
          <rPr>
            <b/>
            <sz val="8"/>
            <rFont val="Tahoma"/>
            <family val="2"/>
          </rPr>
          <t>GP:</t>
        </r>
        <r>
          <rPr>
            <sz val="8"/>
            <rFont val="Tahoma"/>
            <family val="2"/>
          </rPr>
          <t xml:space="preserve">
The amount of Gold Points you are spending on the Build.</t>
        </r>
      </text>
    </comment>
    <comment ref="H40" authorId="0">
      <text>
        <r>
          <rPr>
            <b/>
            <sz val="8"/>
            <rFont val="Tahoma"/>
            <family val="2"/>
          </rPr>
          <t>YardC:</t>
        </r>
        <r>
          <rPr>
            <sz val="8"/>
            <rFont val="Tahoma"/>
            <family val="2"/>
          </rPr>
          <t xml:space="preserve">
The number of Yard Capacity (Industrial Capacity) being spent on the build. Each City poduces an intrisic amount of Industrial Capacity per turn. If the city is within your </t>
        </r>
        <r>
          <rPr>
            <sz val="8"/>
            <rFont val="Tahoma"/>
            <family val="2"/>
          </rPr>
          <t>Homeland Build Zone you may use its Industrial Capacity for builds. Most heavy units and all naval units cost Industrial Capacity.</t>
        </r>
      </text>
    </comment>
    <comment ref="G40" authorId="0">
      <text>
        <r>
          <rPr>
            <b/>
            <sz val="8"/>
            <rFont val="Tahoma"/>
            <family val="2"/>
          </rPr>
          <t>Leader:</t>
        </r>
        <r>
          <rPr>
            <sz val="8"/>
            <rFont val="Tahoma"/>
            <family val="2"/>
          </rPr>
          <t xml:space="preserve">
Use this field whenever:
1) Building/Disbanding units directly into/from a Leader's army field.
2) Using a Leader to ship resources for the Build.
3) A Leader action is required for the Build (Colonization, Site Construction, etc.).
In all cases, list the type and army number (H02, L12, etc.) of the leader in question.</t>
        </r>
      </text>
    </comment>
    <comment ref="F40" authorId="0">
      <text>
        <r>
          <rPr>
            <b/>
            <sz val="8"/>
            <rFont val="Tahoma"/>
            <family val="2"/>
          </rPr>
          <t xml:space="preserve">Location:
</t>
        </r>
        <r>
          <rPr>
            <sz val="8"/>
            <rFont val="Tahoma"/>
            <family val="2"/>
          </rPr>
          <t xml:space="preserve">
The Location (City or Region) of the Build.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A40" authorId="0">
      <text>
        <r>
          <rPr>
            <b/>
            <sz val="8"/>
            <rFont val="Tahoma"/>
            <family val="2"/>
          </rPr>
          <t>Build Item:</t>
        </r>
        <r>
          <rPr>
            <sz val="8"/>
            <rFont val="Tahoma"/>
            <family val="2"/>
          </rPr>
          <t xml:space="preserve">
The number and name of the items you are building. Cities, Troops, Public Works, etc. If the build has a sea componant (Port Cities and Port Areas) be sure to list which Seazone they are on.</t>
        </r>
      </text>
    </comment>
    <comment ref="E32" authorId="0">
      <text>
        <r>
          <rPr>
            <b/>
            <sz val="8"/>
            <rFont val="Tahoma"/>
            <family val="2"/>
          </rPr>
          <t>Leader Action Bribery:</t>
        </r>
        <r>
          <rPr>
            <sz val="8"/>
            <rFont val="Tahoma"/>
            <family val="2"/>
          </rPr>
          <t xml:space="preserve">
The GP used for the Bribery of any undertaken Leader Actions during the turn. Most Charisma and Diplomacy actions can be bribed.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C32" authorId="0">
      <text>
        <r>
          <rPr>
            <b/>
            <sz val="8"/>
            <rFont val="Tahoma"/>
            <family val="2"/>
          </rPr>
          <t>Agro Surplus:</t>
        </r>
        <r>
          <rPr>
            <sz val="8"/>
            <rFont val="Tahoma"/>
            <family val="2"/>
          </rPr>
          <t xml:space="preserve">
The </t>
        </r>
        <r>
          <rPr>
            <i/>
            <sz val="8"/>
            <rFont val="Tahoma"/>
            <family val="2"/>
          </rPr>
          <t>Surplus</t>
        </r>
        <r>
          <rPr>
            <sz val="8"/>
            <rFont val="Tahoma"/>
            <family val="2"/>
          </rPr>
          <t xml:space="preserve"> figure found in your Agricultural Situation. Any agro which is not converted into GP or NFP is automatically stored at the cost of 1.0 GP per Agro Point.
If your </t>
        </r>
        <r>
          <rPr>
            <i/>
            <sz val="8"/>
            <rFont val="Tahoma"/>
            <family val="2"/>
          </rPr>
          <t xml:space="preserve">Surplus </t>
        </r>
        <r>
          <rPr>
            <sz val="8"/>
            <rFont val="Tahoma"/>
            <family val="2"/>
          </rPr>
          <t>figure is a negative number due to famine or Agro Shortfall, insert Zero.</t>
        </r>
      </text>
    </comment>
    <comment ref="B29" authorId="0">
      <text>
        <r>
          <rPr>
            <b/>
            <sz val="8"/>
            <rFont val="Tahoma"/>
            <family val="2"/>
          </rPr>
          <t>Project Support:</t>
        </r>
        <r>
          <rPr>
            <sz val="8"/>
            <rFont val="Tahoma"/>
            <family val="2"/>
          </rPr>
          <t xml:space="preserve">
Project Support may also be paid in NFP. Each Point of NFP for this purpose counts as 5 GP.</t>
        </r>
      </text>
    </comment>
    <comment ref="B11" authorId="0">
      <text>
        <r>
          <rPr>
            <b/>
            <sz val="8"/>
            <rFont val="Tahoma"/>
            <family val="2"/>
          </rPr>
          <t>Current Tax Rate:</t>
        </r>
        <r>
          <rPr>
            <sz val="8"/>
            <rFont val="Tahoma"/>
            <family val="2"/>
          </rPr>
          <t xml:space="preserve">
The Tax Rate as it appears on your stat sheet.</t>
        </r>
      </text>
    </comment>
    <comment ref="B12" authorId="0">
      <text>
        <r>
          <rPr>
            <b/>
            <sz val="8"/>
            <rFont val="Tahoma"/>
            <family val="2"/>
          </rPr>
          <t xml:space="preserve">Overtaxation Percentage:
</t>
        </r>
        <r>
          <rPr>
            <sz val="8"/>
            <rFont val="Tahoma"/>
            <family val="2"/>
          </rPr>
          <t>The Amount you wish to overtax during the turn. This generates additional revenue, but at the serious risk of Economic Depression.</t>
        </r>
        <r>
          <rPr>
            <sz val="8"/>
            <rFont val="Tahoma"/>
            <family val="2"/>
          </rPr>
          <t xml:space="preserve">
</t>
        </r>
      </text>
    </comment>
    <comment ref="C33" authorId="0">
      <text>
        <r>
          <rPr>
            <b/>
            <sz val="8"/>
            <rFont val="Tahoma"/>
            <family val="2"/>
          </rPr>
          <t>Surplus - Into GP:</t>
        </r>
        <r>
          <rPr>
            <sz val="8"/>
            <rFont val="Tahoma"/>
            <family val="2"/>
          </rPr>
          <t xml:space="preserve">
The amount of your Surplus Agro you wish to convert into Gold. For Nations with a Base Revenue &gt; 50, each Agro converts into 0.5 GP.</t>
        </r>
      </text>
    </comment>
    <comment ref="C34" authorId="0">
      <text>
        <r>
          <rPr>
            <b/>
            <sz val="8"/>
            <rFont val="Tahoma"/>
            <family val="2"/>
          </rPr>
          <t>Surplus - Into NFP:</t>
        </r>
        <r>
          <rPr>
            <sz val="8"/>
            <rFont val="Tahoma"/>
            <family val="2"/>
          </rPr>
          <t xml:space="preserve">
The amount of your Surplus Agro you wish to convert into NFP. For Nations with a Base Revenue &gt; 50, each Agro converts into 0.25 NFP.</t>
        </r>
      </text>
    </comment>
    <comment ref="D33" authorId="0">
      <text>
        <r>
          <rPr>
            <b/>
            <sz val="8"/>
            <rFont val="Tahoma"/>
            <family val="2"/>
          </rPr>
          <t>Reserve - Into GP:</t>
        </r>
        <r>
          <rPr>
            <sz val="8"/>
            <rFont val="Tahoma"/>
            <family val="2"/>
          </rPr>
          <t xml:space="preserve">
The amount of your Reserve Agro you wish to convert into Gold. For Nations with a Base Revenue &gt; 50, each Agro converts into 0.5 GP.</t>
        </r>
      </text>
    </comment>
    <comment ref="D34" authorId="0">
      <text>
        <r>
          <rPr>
            <b/>
            <sz val="8"/>
            <rFont val="Tahoma"/>
            <family val="2"/>
          </rPr>
          <t>Reserve - Into NFP:</t>
        </r>
        <r>
          <rPr>
            <sz val="8"/>
            <rFont val="Tahoma"/>
            <family val="2"/>
          </rPr>
          <t xml:space="preserve">
The amount of your Reserve Agro you wish to convert into NFP. For Nations with a Base Revenue &gt; 50, each Agro converts into 0.25 NFP.</t>
        </r>
      </text>
    </comment>
    <comment ref="D32" authorId="0">
      <text>
        <r>
          <rPr>
            <b/>
            <sz val="8"/>
            <rFont val="Tahoma"/>
            <family val="2"/>
          </rPr>
          <t>Agro Reserve:</t>
        </r>
        <r>
          <rPr>
            <sz val="8"/>
            <rFont val="Tahoma"/>
            <family val="2"/>
          </rPr>
          <t xml:space="preserve">
The </t>
        </r>
        <r>
          <rPr>
            <i/>
            <sz val="8"/>
            <rFont val="Tahoma"/>
            <family val="2"/>
          </rPr>
          <t>Reserve</t>
        </r>
        <r>
          <rPr>
            <sz val="8"/>
            <rFont val="Tahoma"/>
            <family val="2"/>
          </rPr>
          <t xml:space="preserve"> figure found in your Agricultural Situation. Only include this figure if you are intending to convert some portion of it into GP or NFP. Otherwise, leave it as Zero.</t>
        </r>
      </text>
    </comment>
    <comment ref="G38" authorId="0">
      <text>
        <r>
          <rPr>
            <b/>
            <sz val="8"/>
            <rFont val="Tahoma"/>
            <family val="2"/>
          </rPr>
          <t>Saved GP / NFP:</t>
        </r>
        <r>
          <rPr>
            <sz val="8"/>
            <rFont val="Tahoma"/>
            <family val="2"/>
          </rPr>
          <t xml:space="preserve">
The amount of resources you are saving for next turn. The box will glow red if this is a negative number. </t>
        </r>
      </text>
    </comment>
    <comment ref="A310"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10" authorId="0">
      <text>
        <r>
          <rPr>
            <b/>
            <sz val="8"/>
            <rFont val="Tahoma"/>
            <family val="2"/>
          </rPr>
          <t>Type / Stats:</t>
        </r>
        <r>
          <rPr>
            <sz val="8"/>
            <rFont val="Tahoma"/>
            <family val="2"/>
          </rPr>
          <t xml:space="preserve">
The Type (K, H, L, A, etc.) followed by their three or four statistics.
K897
L34A
Etc.</t>
        </r>
      </text>
    </comment>
    <comment ref="I310" authorId="0">
      <text>
        <r>
          <rPr>
            <b/>
            <sz val="8"/>
            <rFont val="Tahoma"/>
            <family val="2"/>
          </rPr>
          <t>APs Left:</t>
        </r>
        <r>
          <rPr>
            <sz val="8"/>
            <rFont val="Tahoma"/>
            <family val="2"/>
          </rPr>
          <t xml:space="preserve">
The Action Points your leader has left to spend. If this number is negative, the box will glow red.</t>
        </r>
      </text>
    </comment>
    <comment ref="J310"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310"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312"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12"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312"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13"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313"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314"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14" authorId="0">
      <text>
        <r>
          <rPr>
            <b/>
            <sz val="8"/>
            <rFont val="Tahoma"/>
            <family val="2"/>
          </rPr>
          <t>Action Code:</t>
        </r>
        <r>
          <rPr>
            <sz val="8"/>
            <rFont val="Tahoma"/>
            <family val="2"/>
          </rPr>
          <t xml:space="preserve">
The one-to-three letter code signifying which action is to be undertaken.</t>
        </r>
      </text>
    </comment>
    <comment ref="D314"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14"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314"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K314" authorId="0">
      <text>
        <r>
          <rPr>
            <b/>
            <sz val="8"/>
            <rFont val="Tahoma"/>
            <family val="2"/>
          </rPr>
          <t>MBAP:</t>
        </r>
        <r>
          <rPr>
            <sz val="8"/>
            <rFont val="Tahoma"/>
            <family val="2"/>
          </rPr>
          <t xml:space="preserve">
The sum of your leaders Modified Base AP Cost of all actions for the turn.</t>
        </r>
      </text>
    </comment>
    <comment ref="L314" authorId="0">
      <text>
        <r>
          <rPr>
            <b/>
            <sz val="8"/>
            <rFont val="Tahoma"/>
            <family val="2"/>
          </rPr>
          <t>BAPA:</t>
        </r>
        <r>
          <rPr>
            <sz val="8"/>
            <rFont val="Tahoma"/>
            <family val="2"/>
          </rPr>
          <t xml:space="preserve">
The sum of your leaders Bonus AP Applied to all actions for the turn.</t>
        </r>
      </text>
    </comment>
    <comment ref="A152" authorId="0">
      <text>
        <r>
          <rPr>
            <b/>
            <sz val="8"/>
            <rFont val="Tahoma"/>
            <family val="2"/>
          </rPr>
          <t>Controlled Elector:</t>
        </r>
        <r>
          <rPr>
            <sz val="8"/>
            <rFont val="Tahoma"/>
            <family val="2"/>
          </rPr>
          <t xml:space="preserve">
The name of the region the Elector resides in, or the name of the Vatican Elector you have gained control over for the turn.</t>
        </r>
      </text>
    </comment>
    <comment ref="D152" authorId="0">
      <text>
        <r>
          <rPr>
            <b/>
            <sz val="8"/>
            <rFont val="Tahoma"/>
            <family val="2"/>
          </rPr>
          <t>Notes, Conditionals or Speeches:</t>
        </r>
        <r>
          <rPr>
            <sz val="8"/>
            <rFont val="Tahoma"/>
            <family val="2"/>
          </rPr>
          <t xml:space="preserve">
</t>
        </r>
        <r>
          <rPr>
            <b/>
            <sz val="8"/>
            <rFont val="Tahoma"/>
            <family val="2"/>
          </rPr>
          <t>Notes</t>
        </r>
        <r>
          <rPr>
            <sz val="8"/>
            <rFont val="Tahoma"/>
            <family val="2"/>
          </rPr>
          <t xml:space="preserve"> are anything relevant to the vote. 
</t>
        </r>
        <r>
          <rPr>
            <b/>
            <sz val="8"/>
            <rFont val="Tahoma"/>
            <family val="2"/>
          </rPr>
          <t>Conditionals</t>
        </r>
        <r>
          <rPr>
            <sz val="8"/>
            <rFont val="Tahoma"/>
            <family val="2"/>
          </rPr>
          <t xml:space="preserve"> are any orders which may change your vote:
</t>
        </r>
        <r>
          <rPr>
            <i/>
            <sz val="8"/>
            <rFont val="Tahoma"/>
            <family val="2"/>
          </rPr>
          <t>Vote 'For' if the Emperor transfers 25 GP during the turn. Vote 'Against' if the funds do not arrive.</t>
        </r>
        <r>
          <rPr>
            <sz val="8"/>
            <rFont val="Tahoma"/>
            <family val="2"/>
          </rPr>
          <t xml:space="preserve">
</t>
        </r>
        <r>
          <rPr>
            <b/>
            <sz val="8"/>
            <rFont val="Tahoma"/>
            <family val="2"/>
          </rPr>
          <t>Speeches</t>
        </r>
        <r>
          <rPr>
            <sz val="8"/>
            <rFont val="Tahoma"/>
            <family val="2"/>
          </rPr>
          <t xml:space="preserve"> are anything that your Elector wishes to add to the Vote Announcement on the Imperial List. Preface with 'Speech:'
</t>
        </r>
        <r>
          <rPr>
            <i/>
            <sz val="8"/>
            <rFont val="Tahoma"/>
            <family val="2"/>
          </rPr>
          <t>Speech: Once again the Emperor's shortsightedness is laid bare for all to see. We vote 'Against,' as should all Electors with a modicum of intelligence or decency.</t>
        </r>
      </text>
    </comment>
    <comment ref="A2" authorId="0">
      <text>
        <r>
          <rPr>
            <b/>
            <sz val="8"/>
            <rFont val="Tahoma"/>
            <family val="2"/>
          </rPr>
          <t>Player Email:</t>
        </r>
        <r>
          <rPr>
            <sz val="8"/>
            <rFont val="Tahoma"/>
            <family val="2"/>
          </rPr>
          <t xml:space="preserve">
The email you wish posted to the MSI and to have stats sent to.</t>
        </r>
      </text>
    </comment>
    <comment ref="A294" authorId="0">
      <text>
        <r>
          <rPr>
            <b/>
            <sz val="8"/>
            <rFont val="Tahoma"/>
            <family val="0"/>
          </rPr>
          <t>Leader Number:</t>
        </r>
        <r>
          <rPr>
            <sz val="8"/>
            <rFont val="Tahoma"/>
            <family val="0"/>
          </rPr>
          <t xml:space="preserve">
The type and Number of the Leader performing the Espionage Action.
K01
L11
A21
 Etc.</t>
        </r>
      </text>
    </comment>
    <comment ref="B294" authorId="0">
      <text>
        <r>
          <rPr>
            <b/>
            <sz val="8"/>
            <rFont val="Tahoma"/>
            <family val="0"/>
          </rPr>
          <t>Year Completed:</t>
        </r>
        <r>
          <rPr>
            <sz val="8"/>
            <rFont val="Tahoma"/>
            <family val="0"/>
          </rPr>
          <t xml:space="preserve">
The year of the current turn (1-5) in which the Espionage action is completed. Note that the operation will not trigger until this year of the turn. If the action is adding a Bonus point to another operation, that operation will be similarly postponed.
This means Operations such as Battle Assistance or Counter-Intelligence will not be in effect for action previous to the Year Completed. </t>
        </r>
      </text>
    </comment>
    <comment ref="E294" authorId="0">
      <text>
        <r>
          <rPr>
            <b/>
            <sz val="8"/>
            <rFont val="Tahoma"/>
            <family val="0"/>
          </rPr>
          <t xml:space="preserve">Op Code:
</t>
        </r>
        <r>
          <rPr>
            <sz val="8"/>
            <rFont val="Tahoma"/>
            <family val="2"/>
          </rPr>
          <t>The Operation Code of the Op being run or supported by the Espionage Action. 
Open Nations may only use Espionage to run or support Intel and Assassin Operations.</t>
        </r>
        <r>
          <rPr>
            <sz val="8"/>
            <rFont val="Tahoma"/>
            <family val="0"/>
          </rPr>
          <t xml:space="preserve">
Secret Order and Leaders on loan from the Papacy may use Espionage to run or support Intel, Assassin and Religious Operations.</t>
        </r>
      </text>
    </comment>
    <comment ref="F294" authorId="0">
      <text>
        <r>
          <rPr>
            <b/>
            <sz val="8"/>
            <rFont val="Tahoma"/>
            <family val="0"/>
          </rPr>
          <t>New or Bonus:</t>
        </r>
        <r>
          <rPr>
            <sz val="8"/>
            <rFont val="Tahoma"/>
            <family val="0"/>
          </rPr>
          <t xml:space="preserve">
If the leader is generating an entirely new operation, note </t>
        </r>
        <r>
          <rPr>
            <b/>
            <sz val="8"/>
            <rFont val="Tahoma"/>
            <family val="2"/>
          </rPr>
          <t>New</t>
        </r>
        <r>
          <rPr>
            <sz val="8"/>
            <rFont val="Tahoma"/>
            <family val="2"/>
          </rPr>
          <t xml:space="preserve">. Be sure to specify any targets or details in the Notes field.
If the leader is adding a bonus point to an existing operation, note </t>
        </r>
        <r>
          <rPr>
            <b/>
            <sz val="8"/>
            <rFont val="Tahoma"/>
            <family val="2"/>
          </rPr>
          <t>Bonus</t>
        </r>
        <r>
          <rPr>
            <sz val="8"/>
            <rFont val="Tahoma"/>
            <family val="2"/>
          </rPr>
          <t>. Be sure to specify the supported op in the Notes field.</t>
        </r>
      </text>
    </comment>
    <comment ref="G294" authorId="0">
      <text>
        <r>
          <rPr>
            <b/>
            <sz val="8"/>
            <rFont val="Tahoma"/>
            <family val="0"/>
          </rPr>
          <t xml:space="preserve">Notes:
</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Use this  RF Operation to conceal the IMA action run by the King.</t>
        </r>
      </text>
    </comment>
    <comment ref="A346"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46" authorId="0">
      <text>
        <r>
          <rPr>
            <b/>
            <sz val="8"/>
            <rFont val="Tahoma"/>
            <family val="2"/>
          </rPr>
          <t>Type / Stats:</t>
        </r>
        <r>
          <rPr>
            <sz val="8"/>
            <rFont val="Tahoma"/>
            <family val="2"/>
          </rPr>
          <t xml:space="preserve">
The Type (K, H, L, A, etc.) followed by their three or four statistics.
K897
L34A
Etc.</t>
        </r>
      </text>
    </comment>
    <comment ref="I346" authorId="0">
      <text>
        <r>
          <rPr>
            <b/>
            <sz val="8"/>
            <rFont val="Tahoma"/>
            <family val="2"/>
          </rPr>
          <t>APs Left:</t>
        </r>
        <r>
          <rPr>
            <sz val="8"/>
            <rFont val="Tahoma"/>
            <family val="2"/>
          </rPr>
          <t xml:space="preserve">
The Action Points your leader has left to spend. If this number is negative, the box will glow red.</t>
        </r>
      </text>
    </comment>
    <comment ref="J346"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346"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348"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48"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348"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49"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349"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350"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50" authorId="0">
      <text>
        <r>
          <rPr>
            <b/>
            <sz val="8"/>
            <rFont val="Tahoma"/>
            <family val="2"/>
          </rPr>
          <t>Action Code:</t>
        </r>
        <r>
          <rPr>
            <sz val="8"/>
            <rFont val="Tahoma"/>
            <family val="2"/>
          </rPr>
          <t xml:space="preserve">
The one-to-three letter code signifying which action is to be undertaken.</t>
        </r>
      </text>
    </comment>
    <comment ref="D350"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50"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350" authorId="0">
      <text>
        <r>
          <rPr>
            <b/>
            <sz val="8"/>
            <rFont val="Tahoma"/>
            <family val="2"/>
          </rPr>
          <t>MBAP:</t>
        </r>
        <r>
          <rPr>
            <sz val="8"/>
            <rFont val="Tahoma"/>
            <family val="2"/>
          </rPr>
          <t xml:space="preserve">
The sum of your leaders Modified Base AP Cost of all actions for the turn.</t>
        </r>
      </text>
    </comment>
    <comment ref="L350" authorId="0">
      <text>
        <r>
          <rPr>
            <b/>
            <sz val="8"/>
            <rFont val="Tahoma"/>
            <family val="2"/>
          </rPr>
          <t>BAPA:</t>
        </r>
        <r>
          <rPr>
            <sz val="8"/>
            <rFont val="Tahoma"/>
            <family val="2"/>
          </rPr>
          <t xml:space="preserve">
The sum of your leaders Bonus AP Applied to all actions for the turn.</t>
        </r>
      </text>
    </comment>
    <comment ref="A382"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82" authorId="0">
      <text>
        <r>
          <rPr>
            <b/>
            <sz val="8"/>
            <rFont val="Tahoma"/>
            <family val="2"/>
          </rPr>
          <t>Type / Stats:</t>
        </r>
        <r>
          <rPr>
            <sz val="8"/>
            <rFont val="Tahoma"/>
            <family val="2"/>
          </rPr>
          <t xml:space="preserve">
The Type (K, H, L, A, etc.) followed by their three or four statistics.
K897
L34A
Etc.</t>
        </r>
      </text>
    </comment>
    <comment ref="I382" authorId="0">
      <text>
        <r>
          <rPr>
            <b/>
            <sz val="8"/>
            <rFont val="Tahoma"/>
            <family val="2"/>
          </rPr>
          <t>APs Left:</t>
        </r>
        <r>
          <rPr>
            <sz val="8"/>
            <rFont val="Tahoma"/>
            <family val="2"/>
          </rPr>
          <t xml:space="preserve">
The Action Points your leader has left to spend. If this number is negative, the box will glow red.</t>
        </r>
      </text>
    </comment>
    <comment ref="J382"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382"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384"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84"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384"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85"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385"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386"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86" authorId="0">
      <text>
        <r>
          <rPr>
            <b/>
            <sz val="8"/>
            <rFont val="Tahoma"/>
            <family val="2"/>
          </rPr>
          <t>Action Code:</t>
        </r>
        <r>
          <rPr>
            <sz val="8"/>
            <rFont val="Tahoma"/>
            <family val="2"/>
          </rPr>
          <t xml:space="preserve">
The one-to-three letter code signifying which action is to be undertaken.</t>
        </r>
      </text>
    </comment>
    <comment ref="D386"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86"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386" authorId="0">
      <text>
        <r>
          <rPr>
            <b/>
            <sz val="8"/>
            <rFont val="Tahoma"/>
            <family val="2"/>
          </rPr>
          <t>MBAP:</t>
        </r>
        <r>
          <rPr>
            <sz val="8"/>
            <rFont val="Tahoma"/>
            <family val="2"/>
          </rPr>
          <t xml:space="preserve">
The sum of your leaders Modified Base AP Cost of all actions for the turn.</t>
        </r>
      </text>
    </comment>
    <comment ref="L386" authorId="0">
      <text>
        <r>
          <rPr>
            <b/>
            <sz val="8"/>
            <rFont val="Tahoma"/>
            <family val="2"/>
          </rPr>
          <t>BAPA:</t>
        </r>
        <r>
          <rPr>
            <sz val="8"/>
            <rFont val="Tahoma"/>
            <family val="2"/>
          </rPr>
          <t xml:space="preserve">
The sum of your leaders Bonus AP Applied to all actions for the turn.</t>
        </r>
      </text>
    </comment>
    <comment ref="A418"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18" authorId="0">
      <text>
        <r>
          <rPr>
            <b/>
            <sz val="8"/>
            <rFont val="Tahoma"/>
            <family val="2"/>
          </rPr>
          <t>Type / Stats:</t>
        </r>
        <r>
          <rPr>
            <sz val="8"/>
            <rFont val="Tahoma"/>
            <family val="2"/>
          </rPr>
          <t xml:space="preserve">
The Type (K, H, L, A, etc.) followed by their three or four statistics.
K897
L34A
Etc.</t>
        </r>
      </text>
    </comment>
    <comment ref="I418" authorId="0">
      <text>
        <r>
          <rPr>
            <b/>
            <sz val="8"/>
            <rFont val="Tahoma"/>
            <family val="2"/>
          </rPr>
          <t>APs Left:</t>
        </r>
        <r>
          <rPr>
            <sz val="8"/>
            <rFont val="Tahoma"/>
            <family val="2"/>
          </rPr>
          <t xml:space="preserve">
The Action Points your leader has left to spend. If this number is negative, the box will glow red.</t>
        </r>
      </text>
    </comment>
    <comment ref="J418"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418"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420"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20"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420"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21"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421"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422"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22" authorId="0">
      <text>
        <r>
          <rPr>
            <b/>
            <sz val="8"/>
            <rFont val="Tahoma"/>
            <family val="2"/>
          </rPr>
          <t>Action Code:</t>
        </r>
        <r>
          <rPr>
            <sz val="8"/>
            <rFont val="Tahoma"/>
            <family val="2"/>
          </rPr>
          <t xml:space="preserve">
The one-to-three letter code signifying which action is to be undertaken.</t>
        </r>
      </text>
    </comment>
    <comment ref="D422"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22"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422" authorId="0">
      <text>
        <r>
          <rPr>
            <b/>
            <sz val="8"/>
            <rFont val="Tahoma"/>
            <family val="2"/>
          </rPr>
          <t>MBAP:</t>
        </r>
        <r>
          <rPr>
            <sz val="8"/>
            <rFont val="Tahoma"/>
            <family val="2"/>
          </rPr>
          <t xml:space="preserve">
The sum of your leaders Modified Base AP Cost of all actions for the turn.</t>
        </r>
      </text>
    </comment>
    <comment ref="L422" authorId="0">
      <text>
        <r>
          <rPr>
            <b/>
            <sz val="8"/>
            <rFont val="Tahoma"/>
            <family val="2"/>
          </rPr>
          <t>BAPA:</t>
        </r>
        <r>
          <rPr>
            <sz val="8"/>
            <rFont val="Tahoma"/>
            <family val="2"/>
          </rPr>
          <t xml:space="preserve">
The sum of your leaders Bonus AP Applied to all actions for the turn.</t>
        </r>
      </text>
    </comment>
    <comment ref="A454"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54" authorId="0">
      <text>
        <r>
          <rPr>
            <b/>
            <sz val="8"/>
            <rFont val="Tahoma"/>
            <family val="2"/>
          </rPr>
          <t>Type / Stats:</t>
        </r>
        <r>
          <rPr>
            <sz val="8"/>
            <rFont val="Tahoma"/>
            <family val="2"/>
          </rPr>
          <t xml:space="preserve">
The Type (K, H, L, A, etc.) followed by their three or four statistics.
K897
L34A
Etc.</t>
        </r>
      </text>
    </comment>
    <comment ref="I454" authorId="0">
      <text>
        <r>
          <rPr>
            <b/>
            <sz val="8"/>
            <rFont val="Tahoma"/>
            <family val="2"/>
          </rPr>
          <t>APs Left:</t>
        </r>
        <r>
          <rPr>
            <sz val="8"/>
            <rFont val="Tahoma"/>
            <family val="2"/>
          </rPr>
          <t xml:space="preserve">
The Action Points your leader has left to spend. If this number is negative, the box will glow red.</t>
        </r>
      </text>
    </comment>
    <comment ref="J454"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454"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456"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56"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456"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57"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457"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458"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58" authorId="0">
      <text>
        <r>
          <rPr>
            <b/>
            <sz val="8"/>
            <rFont val="Tahoma"/>
            <family val="2"/>
          </rPr>
          <t>Action Code:</t>
        </r>
        <r>
          <rPr>
            <sz val="8"/>
            <rFont val="Tahoma"/>
            <family val="2"/>
          </rPr>
          <t xml:space="preserve">
The one-to-three letter code signifying which action is to be undertaken.</t>
        </r>
      </text>
    </comment>
    <comment ref="D458"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58"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458" authorId="0">
      <text>
        <r>
          <rPr>
            <b/>
            <sz val="8"/>
            <rFont val="Tahoma"/>
            <family val="2"/>
          </rPr>
          <t>MBAP:</t>
        </r>
        <r>
          <rPr>
            <sz val="8"/>
            <rFont val="Tahoma"/>
            <family val="2"/>
          </rPr>
          <t xml:space="preserve">
The sum of your leaders Modified Base AP Cost of all actions for the turn.</t>
        </r>
      </text>
    </comment>
    <comment ref="L458" authorId="0">
      <text>
        <r>
          <rPr>
            <b/>
            <sz val="8"/>
            <rFont val="Tahoma"/>
            <family val="2"/>
          </rPr>
          <t>BAPA:</t>
        </r>
        <r>
          <rPr>
            <sz val="8"/>
            <rFont val="Tahoma"/>
            <family val="2"/>
          </rPr>
          <t xml:space="preserve">
The sum of your leaders Bonus AP Applied to all actions for the turn.</t>
        </r>
      </text>
    </comment>
    <comment ref="A490"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90" authorId="0">
      <text>
        <r>
          <rPr>
            <b/>
            <sz val="8"/>
            <rFont val="Tahoma"/>
            <family val="2"/>
          </rPr>
          <t>Type / Stats:</t>
        </r>
        <r>
          <rPr>
            <sz val="8"/>
            <rFont val="Tahoma"/>
            <family val="2"/>
          </rPr>
          <t xml:space="preserve">
The Type (K, H, L, A, etc.) followed by their three or four statistics.
K897
L34A
Etc.</t>
        </r>
      </text>
    </comment>
    <comment ref="I490" authorId="0">
      <text>
        <r>
          <rPr>
            <b/>
            <sz val="8"/>
            <rFont val="Tahoma"/>
            <family val="2"/>
          </rPr>
          <t>APs Left:</t>
        </r>
        <r>
          <rPr>
            <sz val="8"/>
            <rFont val="Tahoma"/>
            <family val="2"/>
          </rPr>
          <t xml:space="preserve">
The Action Points your leader has left to spend. If this number is negative, the box will glow red.</t>
        </r>
      </text>
    </comment>
    <comment ref="J490"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490"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492"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92"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492"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93"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493"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494"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94" authorId="0">
      <text>
        <r>
          <rPr>
            <b/>
            <sz val="8"/>
            <rFont val="Tahoma"/>
            <family val="2"/>
          </rPr>
          <t>Action Code:</t>
        </r>
        <r>
          <rPr>
            <sz val="8"/>
            <rFont val="Tahoma"/>
            <family val="2"/>
          </rPr>
          <t xml:space="preserve">
The one-to-three letter code signifying which action is to be undertaken.</t>
        </r>
      </text>
    </comment>
    <comment ref="D494"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94"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494" authorId="0">
      <text>
        <r>
          <rPr>
            <b/>
            <sz val="8"/>
            <rFont val="Tahoma"/>
            <family val="2"/>
          </rPr>
          <t>MBAP:</t>
        </r>
        <r>
          <rPr>
            <sz val="8"/>
            <rFont val="Tahoma"/>
            <family val="2"/>
          </rPr>
          <t xml:space="preserve">
The sum of your leaders Modified Base AP Cost of all actions for the turn.</t>
        </r>
      </text>
    </comment>
    <comment ref="L494" authorId="0">
      <text>
        <r>
          <rPr>
            <b/>
            <sz val="8"/>
            <rFont val="Tahoma"/>
            <family val="2"/>
          </rPr>
          <t>BAPA:</t>
        </r>
        <r>
          <rPr>
            <sz val="8"/>
            <rFont val="Tahoma"/>
            <family val="2"/>
          </rPr>
          <t xml:space="preserve">
The sum of your leaders Bonus AP Applied to all actions for the turn.</t>
        </r>
      </text>
    </comment>
    <comment ref="A526"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26" authorId="0">
      <text>
        <r>
          <rPr>
            <b/>
            <sz val="8"/>
            <rFont val="Tahoma"/>
            <family val="2"/>
          </rPr>
          <t>Type / Stats:</t>
        </r>
        <r>
          <rPr>
            <sz val="8"/>
            <rFont val="Tahoma"/>
            <family val="2"/>
          </rPr>
          <t xml:space="preserve">
The Type (K, H, L, A, etc.) followed by their three or four statistics.
K897
L34A
Etc.</t>
        </r>
      </text>
    </comment>
    <comment ref="I526" authorId="0">
      <text>
        <r>
          <rPr>
            <b/>
            <sz val="8"/>
            <rFont val="Tahoma"/>
            <family val="2"/>
          </rPr>
          <t>APs Left:</t>
        </r>
        <r>
          <rPr>
            <sz val="8"/>
            <rFont val="Tahoma"/>
            <family val="2"/>
          </rPr>
          <t xml:space="preserve">
The Action Points your leader has left to spend. If this number is negative, the box will glow red.</t>
        </r>
      </text>
    </comment>
    <comment ref="J526"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526"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528"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528"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528"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529"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529"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530"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530" authorId="0">
      <text>
        <r>
          <rPr>
            <b/>
            <sz val="8"/>
            <rFont val="Tahoma"/>
            <family val="2"/>
          </rPr>
          <t>Action Code:</t>
        </r>
        <r>
          <rPr>
            <sz val="8"/>
            <rFont val="Tahoma"/>
            <family val="2"/>
          </rPr>
          <t xml:space="preserve">
The one-to-three letter code signifying which action is to be undertaken.</t>
        </r>
      </text>
    </comment>
    <comment ref="D530"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530"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530" authorId="0">
      <text>
        <r>
          <rPr>
            <b/>
            <sz val="8"/>
            <rFont val="Tahoma"/>
            <family val="2"/>
          </rPr>
          <t>MBAP:</t>
        </r>
        <r>
          <rPr>
            <sz val="8"/>
            <rFont val="Tahoma"/>
            <family val="2"/>
          </rPr>
          <t xml:space="preserve">
The sum of your leaders Modified Base AP Cost of all actions for the turn.</t>
        </r>
      </text>
    </comment>
    <comment ref="L530" authorId="0">
      <text>
        <r>
          <rPr>
            <b/>
            <sz val="8"/>
            <rFont val="Tahoma"/>
            <family val="2"/>
          </rPr>
          <t>BAPA:</t>
        </r>
        <r>
          <rPr>
            <sz val="8"/>
            <rFont val="Tahoma"/>
            <family val="2"/>
          </rPr>
          <t xml:space="preserve">
The sum of your leaders Bonus AP Applied to all actions for the turn.</t>
        </r>
      </text>
    </comment>
    <comment ref="A562"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62" authorId="0">
      <text>
        <r>
          <rPr>
            <b/>
            <sz val="8"/>
            <rFont val="Tahoma"/>
            <family val="2"/>
          </rPr>
          <t>Type / Stats:</t>
        </r>
        <r>
          <rPr>
            <sz val="8"/>
            <rFont val="Tahoma"/>
            <family val="2"/>
          </rPr>
          <t xml:space="preserve">
The Type (K, H, L, A, etc.) followed by their three or four statistics.
K897
L34A
Etc.</t>
        </r>
      </text>
    </comment>
    <comment ref="I562" authorId="0">
      <text>
        <r>
          <rPr>
            <b/>
            <sz val="8"/>
            <rFont val="Tahoma"/>
            <family val="2"/>
          </rPr>
          <t>APs Left:</t>
        </r>
        <r>
          <rPr>
            <sz val="8"/>
            <rFont val="Tahoma"/>
            <family val="2"/>
          </rPr>
          <t xml:space="preserve">
The Action Points your leader has left to spend. If this number is negative, the box will glow red.</t>
        </r>
      </text>
    </comment>
    <comment ref="J562"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562"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564"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564"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564"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565"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565"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566"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566" authorId="0">
      <text>
        <r>
          <rPr>
            <b/>
            <sz val="8"/>
            <rFont val="Tahoma"/>
            <family val="2"/>
          </rPr>
          <t>Action Code:</t>
        </r>
        <r>
          <rPr>
            <sz val="8"/>
            <rFont val="Tahoma"/>
            <family val="2"/>
          </rPr>
          <t xml:space="preserve">
The one-to-three letter code signifying which action is to be undertaken.</t>
        </r>
      </text>
    </comment>
    <comment ref="D566"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566"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566" authorId="0">
      <text>
        <r>
          <rPr>
            <b/>
            <sz val="8"/>
            <rFont val="Tahoma"/>
            <family val="2"/>
          </rPr>
          <t>MBAP:</t>
        </r>
        <r>
          <rPr>
            <sz val="8"/>
            <rFont val="Tahoma"/>
            <family val="2"/>
          </rPr>
          <t xml:space="preserve">
The sum of your leaders Modified Base AP Cost of all actions for the turn.</t>
        </r>
      </text>
    </comment>
    <comment ref="L566" authorId="0">
      <text>
        <r>
          <rPr>
            <b/>
            <sz val="8"/>
            <rFont val="Tahoma"/>
            <family val="2"/>
          </rPr>
          <t>BAPA:</t>
        </r>
        <r>
          <rPr>
            <sz val="8"/>
            <rFont val="Tahoma"/>
            <family val="2"/>
          </rPr>
          <t xml:space="preserve">
The sum of your leaders Bonus AP Applied to all actions for the turn.</t>
        </r>
      </text>
    </comment>
    <comment ref="A598"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98" authorId="0">
      <text>
        <r>
          <rPr>
            <b/>
            <sz val="8"/>
            <rFont val="Tahoma"/>
            <family val="2"/>
          </rPr>
          <t>Type / Stats:</t>
        </r>
        <r>
          <rPr>
            <sz val="8"/>
            <rFont val="Tahoma"/>
            <family val="2"/>
          </rPr>
          <t xml:space="preserve">
The Type (K, H, L, A, etc.) followed by their three or four statistics.
K897
L34A
Etc.</t>
        </r>
      </text>
    </comment>
    <comment ref="I598" authorId="0">
      <text>
        <r>
          <rPr>
            <b/>
            <sz val="8"/>
            <rFont val="Tahoma"/>
            <family val="2"/>
          </rPr>
          <t>APs Left:</t>
        </r>
        <r>
          <rPr>
            <sz val="8"/>
            <rFont val="Tahoma"/>
            <family val="2"/>
          </rPr>
          <t xml:space="preserve">
The Action Points your leader has left to spend. If this number is negative, the box will glow red.</t>
        </r>
      </text>
    </comment>
    <comment ref="J598"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598"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600"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600"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600"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601"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601"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602"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602" authorId="0">
      <text>
        <r>
          <rPr>
            <b/>
            <sz val="8"/>
            <rFont val="Tahoma"/>
            <family val="2"/>
          </rPr>
          <t>Action Code:</t>
        </r>
        <r>
          <rPr>
            <sz val="8"/>
            <rFont val="Tahoma"/>
            <family val="2"/>
          </rPr>
          <t xml:space="preserve">
The one-to-three letter code signifying which action is to be undertaken.</t>
        </r>
      </text>
    </comment>
    <comment ref="D602"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602"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602" authorId="0">
      <text>
        <r>
          <rPr>
            <b/>
            <sz val="8"/>
            <rFont val="Tahoma"/>
            <family val="2"/>
          </rPr>
          <t>MBAP:</t>
        </r>
        <r>
          <rPr>
            <sz val="8"/>
            <rFont val="Tahoma"/>
            <family val="2"/>
          </rPr>
          <t xml:space="preserve">
The sum of your leaders Modified Base AP Cost of all actions for the turn.</t>
        </r>
      </text>
    </comment>
    <comment ref="L602" authorId="0">
      <text>
        <r>
          <rPr>
            <b/>
            <sz val="8"/>
            <rFont val="Tahoma"/>
            <family val="2"/>
          </rPr>
          <t>BAPA:</t>
        </r>
        <r>
          <rPr>
            <sz val="8"/>
            <rFont val="Tahoma"/>
            <family val="2"/>
          </rPr>
          <t xml:space="preserve">
The sum of your leaders Bonus AP Applied to all actions for the turn.</t>
        </r>
      </text>
    </comment>
    <comment ref="A634"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634" authorId="0">
      <text>
        <r>
          <rPr>
            <b/>
            <sz val="8"/>
            <rFont val="Tahoma"/>
            <family val="2"/>
          </rPr>
          <t>Type / Stats:</t>
        </r>
        <r>
          <rPr>
            <sz val="8"/>
            <rFont val="Tahoma"/>
            <family val="2"/>
          </rPr>
          <t xml:space="preserve">
The Type (K, H, L, A, etc.) followed by their three or four statistics.
K897
L34A
Etc.</t>
        </r>
      </text>
    </comment>
    <comment ref="I634" authorId="0">
      <text>
        <r>
          <rPr>
            <b/>
            <sz val="8"/>
            <rFont val="Tahoma"/>
            <family val="2"/>
          </rPr>
          <t>APs Left:</t>
        </r>
        <r>
          <rPr>
            <sz val="8"/>
            <rFont val="Tahoma"/>
            <family val="2"/>
          </rPr>
          <t xml:space="preserve">
The Action Points your leader has left to spend. If this number is negative, the box will glow red.</t>
        </r>
      </text>
    </comment>
    <comment ref="J634" authorId="0">
      <text>
        <r>
          <rPr>
            <b/>
            <sz val="8"/>
            <rFont val="Tahoma"/>
            <family val="2"/>
          </rPr>
          <t>Total APs:</t>
        </r>
        <r>
          <rPr>
            <sz val="8"/>
            <rFont val="Tahoma"/>
            <family val="2"/>
          </rPr>
          <t xml:space="preserve">
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634" authorId="0">
      <text>
        <r>
          <rPr>
            <b/>
            <sz val="8"/>
            <rFont val="Tahoma"/>
            <family val="2"/>
          </rPr>
          <t>Action Points per year:</t>
        </r>
        <r>
          <rPr>
            <sz val="8"/>
            <rFont val="Tahoma"/>
            <family val="2"/>
          </rPr>
          <t xml:space="preserve">
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636"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636"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Shet.</t>
        </r>
      </text>
    </comment>
    <comment ref="J636"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637"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M637" authorId="0">
      <text>
        <r>
          <rPr>
            <b/>
            <sz val="8"/>
            <rFont val="Tahoma"/>
            <family val="2"/>
          </rPr>
          <t>Action Point Worksheet:</t>
        </r>
        <r>
          <rPr>
            <sz val="8"/>
            <rFont val="Tahoma"/>
            <family val="2"/>
          </rPr>
          <t xml:space="preserve">
A breakdown of total action points of the leader epxressed per year. If your GM Is not using this worksheet, place the leader's total AP's in the </t>
        </r>
        <r>
          <rPr>
            <i/>
            <sz val="8"/>
            <rFont val="Tahoma"/>
            <family val="2"/>
          </rPr>
          <t>Total APs</t>
        </r>
        <r>
          <rPr>
            <sz val="8"/>
            <rFont val="Tahoma"/>
            <family val="2"/>
          </rPr>
          <t xml:space="preserve"> field instead.</t>
        </r>
      </text>
    </comment>
    <comment ref="A638"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638" authorId="0">
      <text>
        <r>
          <rPr>
            <b/>
            <sz val="8"/>
            <rFont val="Tahoma"/>
            <family val="2"/>
          </rPr>
          <t>Action Code:</t>
        </r>
        <r>
          <rPr>
            <sz val="8"/>
            <rFont val="Tahoma"/>
            <family val="2"/>
          </rPr>
          <t xml:space="preserve">
The one-to-three letter code signifying which action is to be undertaken.</t>
        </r>
      </text>
    </comment>
    <comment ref="D638"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638"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K638" authorId="0">
      <text>
        <r>
          <rPr>
            <b/>
            <sz val="8"/>
            <rFont val="Tahoma"/>
            <family val="2"/>
          </rPr>
          <t>MBAP:</t>
        </r>
        <r>
          <rPr>
            <sz val="8"/>
            <rFont val="Tahoma"/>
            <family val="2"/>
          </rPr>
          <t xml:space="preserve">
The sum of your leaders Modified Base AP Cost of all actions for the turn.</t>
        </r>
      </text>
    </comment>
    <comment ref="L638" authorId="0">
      <text>
        <r>
          <rPr>
            <b/>
            <sz val="8"/>
            <rFont val="Tahoma"/>
            <family val="2"/>
          </rPr>
          <t>BAPA:</t>
        </r>
        <r>
          <rPr>
            <sz val="8"/>
            <rFont val="Tahoma"/>
            <family val="2"/>
          </rPr>
          <t xml:space="preserve">
The sum of your leaders Bonus AP Applied to all actions for the turn.</t>
        </r>
      </text>
    </comment>
    <comment ref="C294" authorId="0">
      <text>
        <r>
          <rPr>
            <b/>
            <sz val="8"/>
            <rFont val="Tahoma"/>
            <family val="0"/>
          </rPr>
          <t>Location:</t>
        </r>
        <r>
          <rPr>
            <sz val="8"/>
            <rFont val="Tahoma"/>
            <family val="0"/>
          </rPr>
          <t xml:space="preserve">
The Location in which the Espionage Action is being taken. This must be the same as the Target Location of the Operation being run or supported.
</t>
        </r>
        <r>
          <rPr>
            <i/>
            <sz val="8"/>
            <rFont val="Tahoma"/>
            <family val="2"/>
          </rPr>
          <t>Example</t>
        </r>
        <r>
          <rPr>
            <sz val="8"/>
            <rFont val="Tahoma"/>
            <family val="0"/>
          </rPr>
          <t>: If a leader is supporting a KK Operation against the Byzantine Emperor in Constantinople, the Espionage Action must take place in Constantinople, even if you are using a seperate BaseLocation to launch the original KK Op.</t>
        </r>
      </text>
    </comment>
    <comment ref="A142" authorId="0">
      <text>
        <r>
          <rPr>
            <b/>
            <sz val="8"/>
            <rFont val="Tahoma"/>
            <family val="2"/>
          </rPr>
          <t>Bull:</t>
        </r>
        <r>
          <rPr>
            <sz val="8"/>
            <rFont val="Tahoma"/>
            <family val="2"/>
          </rPr>
          <t xml:space="preserve">
The name of the Papal Bull being voted on.</t>
        </r>
      </text>
    </comment>
    <comment ref="B142" authorId="0">
      <text>
        <r>
          <rPr>
            <b/>
            <sz val="8"/>
            <rFont val="Tahoma"/>
            <family val="2"/>
          </rPr>
          <t>Archdiocese:</t>
        </r>
        <r>
          <rPr>
            <sz val="8"/>
            <rFont val="Tahoma"/>
            <family val="2"/>
          </rPr>
          <t xml:space="preserve">
The Archdiocese (And Cathedral) voting on the Bull.</t>
        </r>
      </text>
    </comment>
    <comment ref="D142" authorId="0">
      <text>
        <r>
          <rPr>
            <b/>
            <sz val="8"/>
            <rFont val="Tahoma"/>
            <family val="0"/>
          </rPr>
          <t>Support Influence:</t>
        </r>
        <r>
          <rPr>
            <sz val="8"/>
            <rFont val="Tahoma"/>
            <family val="0"/>
          </rPr>
          <t xml:space="preserve">
The number of Vatican Influence points your nation is spending to propose (or upport) the Bull. If your nation is supporting another to propose the Bull, list 'Support &lt;Nation&gt;' in the notes section.</t>
        </r>
      </text>
    </comment>
    <comment ref="E142" authorId="0">
      <text>
        <r>
          <rPr>
            <b/>
            <sz val="8"/>
            <rFont val="Tahoma"/>
            <family val="0"/>
          </rPr>
          <t>Block Influence:</t>
        </r>
        <r>
          <rPr>
            <sz val="8"/>
            <rFont val="Tahoma"/>
            <family val="0"/>
          </rPr>
          <t xml:space="preserve">
The number of Vaican Influence Points you are spending to Block the proposed Bull. If you are supporting another nation to Block the proposed Bull,  list 'Support &lt;Nation&gt;' in the notes section.</t>
        </r>
      </text>
    </comment>
    <comment ref="F142" authorId="0">
      <text>
        <r>
          <rPr>
            <b/>
            <sz val="8"/>
            <rFont val="Tahoma"/>
            <family val="2"/>
          </rPr>
          <t xml:space="preserve">Vote:
</t>
        </r>
        <r>
          <rPr>
            <sz val="8"/>
            <rFont val="Tahoma"/>
            <family val="2"/>
          </rPr>
          <t xml:space="preserve">You may vote 'For' or 'Against' any proposed Bull. 
Note that there is no 'Abstain.' If you do not argue For or Against the Bull, the Cardinal will vote on its own one way or another. 
</t>
        </r>
      </text>
    </comment>
    <comment ref="G142" authorId="0">
      <text>
        <r>
          <rPr>
            <b/>
            <sz val="8"/>
            <rFont val="Tahoma"/>
            <family val="2"/>
          </rPr>
          <t xml:space="preserve">Notes, Conditionals or Speeches:
</t>
        </r>
        <r>
          <rPr>
            <b/>
            <sz val="8"/>
            <rFont val="Tahoma"/>
            <family val="2"/>
          </rPr>
          <t>Notes</t>
        </r>
        <r>
          <rPr>
            <sz val="8"/>
            <rFont val="Tahoma"/>
            <family val="2"/>
          </rPr>
          <t xml:space="preserve"> are anything relevant to the vote. If you are merely supporting another nation's Proposal or Blocking attempt, list 'upport &lt;Nation&gt;' here. Also be sure to include the appropriate target(s) when proposing a new Bull.
</t>
        </r>
        <r>
          <rPr>
            <b/>
            <sz val="8"/>
            <rFont val="Tahoma"/>
            <family val="2"/>
          </rPr>
          <t>Conditionals</t>
        </r>
        <r>
          <rPr>
            <sz val="8"/>
            <rFont val="Tahoma"/>
            <family val="2"/>
          </rPr>
          <t xml:space="preserve"> are any orders which may change your vote:
</t>
        </r>
        <r>
          <rPr>
            <i/>
            <sz val="8"/>
            <rFont val="Tahoma"/>
            <family val="2"/>
          </rPr>
          <t xml:space="preserve">Vote 'For' if the Duchy of Aquitaine transfers 25 GP during the turn. Vote 'Against' if the funds do not arrive.
</t>
        </r>
        <r>
          <rPr>
            <sz val="8"/>
            <rFont val="Tahoma"/>
            <family val="2"/>
          </rPr>
          <t xml:space="preserve">
</t>
        </r>
        <r>
          <rPr>
            <b/>
            <sz val="8"/>
            <rFont val="Tahoma"/>
            <family val="2"/>
          </rPr>
          <t>Speeches</t>
        </r>
        <r>
          <rPr>
            <sz val="8"/>
            <rFont val="Tahoma"/>
            <family val="2"/>
          </rPr>
          <t xml:space="preserve"> are anything that your Cardinal wishes to add to the Vote Announcement on the Catholic List. Preface with 'Speech:'
</t>
        </r>
        <r>
          <rPr>
            <i/>
            <sz val="8"/>
            <rFont val="Tahoma"/>
            <family val="2"/>
          </rPr>
          <t>Speech: The Charitable funds the Pope wishes to grant are simply better spent in the fight aginst the infidel. This Archdiocese votes 'Against.'</t>
        </r>
      </text>
    </comment>
    <comment ref="D264" authorId="0">
      <text>
        <r>
          <rPr>
            <b/>
            <sz val="8"/>
            <rFont val="Tahoma"/>
            <family val="2"/>
          </rPr>
          <t>Base Location:</t>
        </r>
        <r>
          <rPr>
            <sz val="8"/>
            <rFont val="Tahoma"/>
            <family val="2"/>
          </rPr>
          <t xml:space="preserve">
The Location (Region, City, or Seazone/River) where the Operation is being launched from. To be a Valid Base Location,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 ref="D279" authorId="0">
      <text>
        <r>
          <rPr>
            <b/>
            <sz val="8"/>
            <rFont val="Tahoma"/>
            <family val="2"/>
          </rPr>
          <t>Base Location:</t>
        </r>
        <r>
          <rPr>
            <sz val="8"/>
            <rFont val="Tahoma"/>
            <family val="2"/>
          </rPr>
          <t xml:space="preserve">
The Location (Region, City, or Seazone/River) where the Operation is being launched from. To be a Valid Base Location,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 ref="F350"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386"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422"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458"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494"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530"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566"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602"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F638" authorId="0">
      <text>
        <r>
          <rPr>
            <b/>
            <sz val="8"/>
            <rFont val="Tahoma"/>
            <family val="2"/>
          </rPr>
          <t>Action Notes and Modifiers:</t>
        </r>
        <r>
          <rPr>
            <sz val="8"/>
            <rFont val="Tahoma"/>
            <family val="2"/>
          </rPr>
          <t xml:space="preserve">
Any special modifiers or notes the GM should be aware of for the specific action. 
</t>
        </r>
        <r>
          <rPr>
            <b/>
            <sz val="8"/>
            <rFont val="Tahoma"/>
            <family val="2"/>
          </rPr>
          <t>Troop and Treasury Changes:</t>
        </r>
        <r>
          <rPr>
            <sz val="8"/>
            <rFont val="Tahoma"/>
            <family val="2"/>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 -10hi ) To Regional Garrison
(10 cogs taken from a city garrison.)
( +10ct ) from City Garrison
(10 light elite cavalry transferred between the King and Heir.)
K01 Orders
( -10xec ) to H02
H02 Orders
( +10xec ) from K01
Use multiple lines when both gaining and losing items:
(A Leader trading 100 GP for 25 Agro from a foriegn leader.)
( -100GP ) to L12 of Bohemia
( +25AG ) from L12 of Bohemia</t>
        </r>
      </text>
    </comment>
    <comment ref="C152" authorId="0">
      <text>
        <r>
          <rPr>
            <b/>
            <sz val="8"/>
            <rFont val="Tahoma"/>
            <family val="2"/>
          </rPr>
          <t>Vote:</t>
        </r>
        <r>
          <rPr>
            <sz val="8"/>
            <rFont val="Tahoma"/>
            <family val="2"/>
          </rPr>
          <t xml:space="preserve">
You may vote 'For' or 'Against' any proposed Edict. If there is a general election, name the candidate you support.
Note that there is no 'abstain.' If you do not vote For, Against, or for a Candidate, the Elector will vote on its own one way or another. </t>
        </r>
      </text>
    </comment>
  </commentList>
</comments>
</file>

<file path=xl/sharedStrings.xml><?xml version="1.0" encoding="utf-8"?>
<sst xmlns="http://schemas.openxmlformats.org/spreadsheetml/2006/main" count="386" uniqueCount="168">
  <si>
    <t>Project ID</t>
  </si>
  <si>
    <t>GP</t>
  </si>
  <si>
    <t>NFP</t>
  </si>
  <si>
    <t>Location</t>
  </si>
  <si>
    <t>Notes</t>
  </si>
  <si>
    <t>Turn Number</t>
  </si>
  <si>
    <t>Player Name</t>
  </si>
  <si>
    <t>Agro</t>
  </si>
  <si>
    <t>Project Type</t>
  </si>
  <si>
    <t>MSP Change</t>
  </si>
  <si>
    <t>Bonus Points</t>
  </si>
  <si>
    <t>Income and Taxes</t>
  </si>
  <si>
    <t>Raw Revenue</t>
  </si>
  <si>
    <t>Maintenance</t>
  </si>
  <si>
    <t>Regional</t>
  </si>
  <si>
    <t>Troop Support</t>
  </si>
  <si>
    <t>City</t>
  </si>
  <si>
    <t>Government Support</t>
  </si>
  <si>
    <t>Inter City</t>
  </si>
  <si>
    <t>Espionage Support</t>
  </si>
  <si>
    <t>Public Works</t>
  </si>
  <si>
    <t>Religious Support</t>
  </si>
  <si>
    <t>Trade</t>
  </si>
  <si>
    <t>Training Support</t>
  </si>
  <si>
    <t>Total Base Income</t>
  </si>
  <si>
    <t>Project Support</t>
  </si>
  <si>
    <t>Saved Gold</t>
  </si>
  <si>
    <t>Agro Conversion</t>
  </si>
  <si>
    <t>Total Builds</t>
  </si>
  <si>
    <t>Total</t>
  </si>
  <si>
    <t>Religious Operation</t>
  </si>
  <si>
    <t>Religious Bonus</t>
  </si>
  <si>
    <t>Bureacratic</t>
  </si>
  <si>
    <t>Infrastructure</t>
  </si>
  <si>
    <t>Infantry QR</t>
  </si>
  <si>
    <t>Intel Operation</t>
  </si>
  <si>
    <t>Warship QR</t>
  </si>
  <si>
    <t>Intel Bonus</t>
  </si>
  <si>
    <t>Siege QR</t>
  </si>
  <si>
    <t>Assassin Operation</t>
  </si>
  <si>
    <t>Cavalry QR</t>
  </si>
  <si>
    <t>Assassin Bonus</t>
  </si>
  <si>
    <t>University</t>
  </si>
  <si>
    <t>Agro Reserve</t>
  </si>
  <si>
    <t>New Projects</t>
  </si>
  <si>
    <t>Totals:</t>
  </si>
  <si>
    <t>Existing Projects</t>
  </si>
  <si>
    <t>Intel Operations</t>
  </si>
  <si>
    <t>Target Location</t>
  </si>
  <si>
    <t>Assassin Operations</t>
  </si>
  <si>
    <t>Religious Operations</t>
  </si>
  <si>
    <t>Transfers Out</t>
  </si>
  <si>
    <t>Reserve</t>
  </si>
  <si>
    <t>Net</t>
  </si>
  <si>
    <t>Into GP</t>
  </si>
  <si>
    <t>Into NFP</t>
  </si>
  <si>
    <t>Leader Name</t>
  </si>
  <si>
    <t>Leader Actions</t>
  </si>
  <si>
    <t>Name</t>
  </si>
  <si>
    <t>Net Income / NFP</t>
  </si>
  <si>
    <t>Total Available GP / NFP</t>
  </si>
  <si>
    <t>Support</t>
  </si>
  <si>
    <t>Transfer Out</t>
  </si>
  <si>
    <t>Investments</t>
  </si>
  <si>
    <t>Total GP / NFP</t>
  </si>
  <si>
    <t>Builds</t>
  </si>
  <si>
    <t>Gold</t>
  </si>
  <si>
    <t>Saved GP / NFP</t>
  </si>
  <si>
    <t>Total Investments</t>
  </si>
  <si>
    <t>Intel and Religious Ops</t>
  </si>
  <si>
    <t>End of Orders</t>
  </si>
  <si>
    <t>Turn</t>
  </si>
  <si>
    <t>LOCATION</t>
  </si>
  <si>
    <r>
      <t xml:space="preserve">Nation Name for </t>
    </r>
    <r>
      <rPr>
        <i/>
        <sz val="8"/>
        <rFont val="Arial"/>
        <family val="2"/>
      </rPr>
      <t>Deus Vult!</t>
    </r>
  </si>
  <si>
    <t>YardC</t>
  </si>
  <si>
    <t>Inlfuence Bid</t>
  </si>
  <si>
    <t>General Notes</t>
  </si>
  <si>
    <t>Player Email</t>
  </si>
  <si>
    <t>Person</t>
  </si>
  <si>
    <t>Spouse</t>
  </si>
  <si>
    <t>Spouse Nation</t>
  </si>
  <si>
    <t>Year</t>
  </si>
  <si>
    <t>Marriage Effect</t>
  </si>
  <si>
    <t>Surplus</t>
  </si>
  <si>
    <t>Holy Roman Electors</t>
  </si>
  <si>
    <t>Vote</t>
  </si>
  <si>
    <t>Papal Influence Bids (Catholic Positions Only)</t>
  </si>
  <si>
    <t>Reserve Agro</t>
  </si>
  <si>
    <t>New Royal Marriages</t>
  </si>
  <si>
    <t>New Trade Routes</t>
  </si>
  <si>
    <t>Changes to Existing Trade Routes</t>
  </si>
  <si>
    <t>Port City</t>
  </si>
  <si>
    <t>MSP</t>
  </si>
  <si>
    <t>Distance</t>
  </si>
  <si>
    <t>Your Harbor Port</t>
  </si>
  <si>
    <t>Trade Partner</t>
  </si>
  <si>
    <t>Route Number</t>
  </si>
  <si>
    <t>Distance Change</t>
  </si>
  <si>
    <t>Harbor/Base Port Change</t>
  </si>
  <si>
    <t>Type</t>
  </si>
  <si>
    <t>Units</t>
  </si>
  <si>
    <t>Existing?</t>
  </si>
  <si>
    <t>Maritime Conversions and Merchant Fleets</t>
  </si>
  <si>
    <t>GP Bribery</t>
  </si>
  <si>
    <t>Operation Code</t>
  </si>
  <si>
    <t>Current Moniker</t>
  </si>
  <si>
    <t>New Name</t>
  </si>
  <si>
    <t>Potential Leader Names</t>
  </si>
  <si>
    <t>Un-named Leaders and Family Members</t>
  </si>
  <si>
    <t>Category</t>
  </si>
  <si>
    <t>BUILD ITEM</t>
  </si>
  <si>
    <t>Projects Subtotal</t>
  </si>
  <si>
    <t>Builds and Expenditures</t>
  </si>
  <si>
    <t>Current Tax Rate</t>
  </si>
  <si>
    <t>Overtaxation Percentage</t>
  </si>
  <si>
    <t>Total Tax Rate</t>
  </si>
  <si>
    <t>LEADER</t>
  </si>
  <si>
    <t>Means of Transfer</t>
  </si>
  <si>
    <t>Level</t>
  </si>
  <si>
    <t>Finished?</t>
  </si>
  <si>
    <t>Target Nation</t>
  </si>
  <si>
    <t>Army Number</t>
  </si>
  <si>
    <t>Type / Stats</t>
  </si>
  <si>
    <t>Total APs</t>
  </si>
  <si>
    <t>APs Left</t>
  </si>
  <si>
    <t>Starting Troops</t>
  </si>
  <si>
    <t>Ending Troops</t>
  </si>
  <si>
    <t>Action Points per Year</t>
  </si>
  <si>
    <t>Action Code</t>
  </si>
  <si>
    <t>Bonus AP Applied</t>
  </si>
  <si>
    <t>Modified Base AP Cost</t>
  </si>
  <si>
    <t>End Treasury</t>
  </si>
  <si>
    <t>Treasury</t>
  </si>
  <si>
    <t>MBAP</t>
  </si>
  <si>
    <t>BAPA</t>
  </si>
  <si>
    <t>General Orders Notes and Conditionals</t>
  </si>
  <si>
    <t>Action
Point
Work
Sheet</t>
  </si>
  <si>
    <t>Add. Notes for Existing Projects</t>
  </si>
  <si>
    <t>Add. Notes for New Projects</t>
  </si>
  <si>
    <t>Add. Notes for New Routes</t>
  </si>
  <si>
    <t>Add. Notes for Changes</t>
  </si>
  <si>
    <t>Add. Notes for Conversions</t>
  </si>
  <si>
    <t>Add. Notes for Operations</t>
  </si>
  <si>
    <t>Add. Notes for Transfers</t>
  </si>
  <si>
    <t>Leader Action Bribery</t>
  </si>
  <si>
    <t>Action Notes and Modifiers / Troop and Treasury Changes</t>
  </si>
  <si>
    <t>Origin Port</t>
  </si>
  <si>
    <t>Destination Port</t>
  </si>
  <si>
    <t>Origin Port Change</t>
  </si>
  <si>
    <t>Notes, Conditionals, or Speeches</t>
  </si>
  <si>
    <t>Controlled Elector</t>
  </si>
  <si>
    <t>Bull</t>
  </si>
  <si>
    <t>Archdiocese</t>
  </si>
  <si>
    <t>Papal Bulls (Invested Catholic Positions Only)</t>
  </si>
  <si>
    <t>Husbands and Sons</t>
  </si>
  <si>
    <t>Wives and Daughters</t>
  </si>
  <si>
    <t>Leaders and Allies</t>
  </si>
  <si>
    <t>Leader Espionage</t>
  </si>
  <si>
    <t>Leader Number</t>
  </si>
  <si>
    <t>Year Completed</t>
  </si>
  <si>
    <t>Op Code</t>
  </si>
  <si>
    <t>New or Bonus?</t>
  </si>
  <si>
    <t>Add. Notes for Espionage</t>
  </si>
  <si>
    <t>Units or Rutters</t>
  </si>
  <si>
    <t>Sup Inf</t>
  </si>
  <si>
    <t>Blk Inf</t>
  </si>
  <si>
    <t>Base Location</t>
  </si>
  <si>
    <t>Orders Sheet v2.02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</si>
</sst>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48">
    <font>
      <sz val="8"/>
      <name val="Arial"/>
      <family val="2"/>
    </font>
    <font>
      <sz val="10"/>
      <name val="Arial"/>
      <family val="0"/>
    </font>
    <font>
      <b/>
      <sz val="8"/>
      <name val="Arial"/>
      <family val="2"/>
    </font>
    <font>
      <i/>
      <sz val="8"/>
      <name val="Arial"/>
      <family val="2"/>
    </font>
    <font>
      <sz val="8"/>
      <color indexed="22"/>
      <name val="Arial"/>
      <family val="2"/>
    </font>
    <font>
      <u val="single"/>
      <sz val="8"/>
      <color indexed="12"/>
      <name val="Arial"/>
      <family val="2"/>
    </font>
    <font>
      <u val="single"/>
      <sz val="8"/>
      <color indexed="36"/>
      <name val="Arial"/>
      <family val="2"/>
    </font>
    <font>
      <b/>
      <sz val="8"/>
      <color indexed="9"/>
      <name val="Arial"/>
      <family val="2"/>
    </font>
    <font>
      <sz val="8"/>
      <color indexed="9"/>
      <name val="Arial"/>
      <family val="2"/>
    </font>
    <font>
      <sz val="8"/>
      <color indexed="8"/>
      <name val="Arial"/>
      <family val="2"/>
    </font>
    <font>
      <i/>
      <u val="single"/>
      <sz val="8"/>
      <name val="Arial"/>
      <family val="2"/>
    </font>
    <font>
      <sz val="8"/>
      <name val="Tahoma"/>
      <family val="2"/>
    </font>
    <font>
      <b/>
      <sz val="8"/>
      <name val="Tahoma"/>
      <family val="2"/>
    </font>
    <font>
      <i/>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9">
    <xf numFmtId="0" fontId="0" fillId="0" borderId="0" xfId="0" applyAlignment="1">
      <alignment/>
    </xf>
    <xf numFmtId="49" fontId="0" fillId="0" borderId="10"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vertical="top" wrapText="1"/>
      <protection locked="0"/>
    </xf>
    <xf numFmtId="49" fontId="0" fillId="0" borderId="12" xfId="0" applyNumberFormat="1" applyFont="1" applyFill="1" applyBorder="1" applyAlignment="1" applyProtection="1">
      <alignment horizontal="center" vertical="top" wrapText="1"/>
      <protection locked="0"/>
    </xf>
    <xf numFmtId="167" fontId="0" fillId="0" borderId="13" xfId="0" applyNumberFormat="1" applyFont="1" applyBorder="1" applyAlignment="1" applyProtection="1">
      <alignment horizontal="center" vertical="top" wrapText="1"/>
      <protection locked="0"/>
    </xf>
    <xf numFmtId="167" fontId="0" fillId="33"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wrapText="1"/>
      <protection locked="0"/>
    </xf>
    <xf numFmtId="1" fontId="0" fillId="33" borderId="13" xfId="0" applyNumberFormat="1" applyFont="1" applyFill="1" applyBorder="1" applyAlignment="1" applyProtection="1">
      <alignment horizontal="center" vertical="top" wrapText="1"/>
      <protection/>
    </xf>
    <xf numFmtId="168" fontId="0" fillId="33" borderId="13" xfId="0" applyNumberFormat="1" applyFont="1" applyFill="1" applyBorder="1" applyAlignment="1" applyProtection="1">
      <alignment horizontal="center" vertical="top" wrapText="1"/>
      <protection/>
    </xf>
    <xf numFmtId="49" fontId="0" fillId="0" borderId="14" xfId="0" applyNumberFormat="1" applyFont="1" applyBorder="1" applyAlignment="1" applyProtection="1">
      <alignment vertical="top" wrapText="1"/>
      <protection locked="0"/>
    </xf>
    <xf numFmtId="0" fontId="0" fillId="33" borderId="14" xfId="0" applyFont="1" applyFill="1" applyBorder="1" applyAlignment="1" applyProtection="1">
      <alignment vertical="top" wrapText="1"/>
      <protection/>
    </xf>
    <xf numFmtId="0" fontId="0" fillId="0" borderId="0" xfId="0" applyFont="1" applyAlignment="1" applyProtection="1">
      <alignment vertical="top"/>
      <protection locked="0"/>
    </xf>
    <xf numFmtId="0" fontId="2" fillId="34" borderId="15" xfId="0" applyFont="1" applyFill="1" applyBorder="1" applyAlignment="1" applyProtection="1">
      <alignment horizontal="center" vertical="top"/>
      <protection/>
    </xf>
    <xf numFmtId="0" fontId="0" fillId="34" borderId="16" xfId="0" applyFont="1" applyFill="1" applyBorder="1" applyAlignment="1" applyProtection="1">
      <alignment vertical="top"/>
      <protection/>
    </xf>
    <xf numFmtId="0" fontId="0" fillId="0" borderId="0" xfId="0" applyFont="1" applyAlignment="1" applyProtection="1">
      <alignment vertical="top"/>
      <protection locked="0"/>
    </xf>
    <xf numFmtId="0" fontId="2" fillId="33" borderId="17" xfId="0" applyFont="1" applyFill="1" applyBorder="1" applyAlignment="1" applyProtection="1">
      <alignment horizontal="center" vertical="top"/>
      <protection/>
    </xf>
    <xf numFmtId="0" fontId="2" fillId="33" borderId="18"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19" xfId="0" applyFont="1" applyFill="1" applyBorder="1" applyAlignment="1" applyProtection="1">
      <alignment horizontal="center" vertical="top"/>
      <protection/>
    </xf>
    <xf numFmtId="0" fontId="0" fillId="35" borderId="20" xfId="0" applyFont="1" applyFill="1" applyBorder="1" applyAlignment="1" applyProtection="1">
      <alignment vertical="top"/>
      <protection/>
    </xf>
    <xf numFmtId="0" fontId="0" fillId="35" borderId="21" xfId="0" applyFont="1" applyFill="1" applyBorder="1" applyAlignment="1" applyProtection="1">
      <alignment horizontal="right" vertical="top"/>
      <protection/>
    </xf>
    <xf numFmtId="167" fontId="0" fillId="0" borderId="17" xfId="0" applyNumberFormat="1" applyFont="1" applyBorder="1" applyAlignment="1" applyProtection="1">
      <alignment vertical="top"/>
      <protection locked="0"/>
    </xf>
    <xf numFmtId="167" fontId="0" fillId="33" borderId="22" xfId="0" applyNumberFormat="1" applyFont="1" applyFill="1" applyBorder="1" applyAlignment="1" applyProtection="1">
      <alignment vertical="top"/>
      <protection/>
    </xf>
    <xf numFmtId="0" fontId="0" fillId="35" borderId="0" xfId="0" applyFont="1" applyFill="1" applyBorder="1" applyAlignment="1" applyProtection="1">
      <alignment vertical="top"/>
      <protection/>
    </xf>
    <xf numFmtId="0" fontId="0" fillId="35" borderId="12" xfId="0" applyFont="1" applyFill="1" applyBorder="1" applyAlignment="1" applyProtection="1">
      <alignment horizontal="right" vertical="top"/>
      <protection/>
    </xf>
    <xf numFmtId="167" fontId="2" fillId="33" borderId="13" xfId="0" applyNumberFormat="1" applyFont="1" applyFill="1" applyBorder="1" applyAlignment="1" applyProtection="1">
      <alignment horizontal="right" vertical="top"/>
      <protection/>
    </xf>
    <xf numFmtId="167" fontId="4" fillId="0" borderId="13" xfId="0" applyNumberFormat="1" applyFont="1" applyBorder="1" applyAlignment="1" applyProtection="1">
      <alignment horizontal="right" vertical="top"/>
      <protection locked="0"/>
    </xf>
    <xf numFmtId="167" fontId="4" fillId="0" borderId="19" xfId="0" applyNumberFormat="1" applyFont="1" applyBorder="1" applyAlignment="1" applyProtection="1">
      <alignment horizontal="right" vertical="top"/>
      <protection locked="0"/>
    </xf>
    <xf numFmtId="0" fontId="0" fillId="35" borderId="10" xfId="0" applyFont="1" applyFill="1" applyBorder="1" applyAlignment="1" applyProtection="1">
      <alignment vertical="top"/>
      <protection/>
    </xf>
    <xf numFmtId="0" fontId="0" fillId="35" borderId="12" xfId="0" applyFont="1" applyFill="1" applyBorder="1" applyAlignment="1" applyProtection="1">
      <alignment horizontal="right" vertical="top"/>
      <protection/>
    </xf>
    <xf numFmtId="167" fontId="0" fillId="0" borderId="17" xfId="0" applyNumberFormat="1" applyFont="1" applyBorder="1" applyAlignment="1" applyProtection="1">
      <alignment vertical="top"/>
      <protection locked="0"/>
    </xf>
    <xf numFmtId="167" fontId="0" fillId="33" borderId="23" xfId="0" applyNumberFormat="1" applyFont="1" applyFill="1" applyBorder="1" applyAlignment="1" applyProtection="1">
      <alignment vertical="top"/>
      <protection/>
    </xf>
    <xf numFmtId="0" fontId="0" fillId="35" borderId="0" xfId="0" applyFont="1" applyFill="1" applyBorder="1" applyAlignment="1" applyProtection="1">
      <alignment vertical="top"/>
      <protection/>
    </xf>
    <xf numFmtId="167" fontId="2" fillId="35" borderId="0" xfId="0" applyNumberFormat="1" applyFont="1" applyFill="1" applyBorder="1" applyAlignment="1" applyProtection="1">
      <alignment vertical="top"/>
      <protection/>
    </xf>
    <xf numFmtId="167" fontId="2" fillId="0" borderId="0" xfId="0" applyNumberFormat="1" applyFont="1" applyFill="1" applyBorder="1" applyAlignment="1" applyProtection="1">
      <alignment vertical="top"/>
      <protection/>
    </xf>
    <xf numFmtId="167" fontId="0" fillId="35" borderId="0" xfId="0" applyNumberFormat="1" applyFont="1" applyFill="1" applyBorder="1" applyAlignment="1" applyProtection="1">
      <alignment vertical="top"/>
      <protection/>
    </xf>
    <xf numFmtId="167" fontId="4" fillId="33" borderId="13" xfId="0" applyNumberFormat="1" applyFont="1" applyFill="1" applyBorder="1" applyAlignment="1" applyProtection="1">
      <alignment horizontal="right" vertical="top"/>
      <protection/>
    </xf>
    <xf numFmtId="167" fontId="4" fillId="33" borderId="19" xfId="0" applyNumberFormat="1" applyFont="1" applyFill="1" applyBorder="1" applyAlignment="1" applyProtection="1">
      <alignment horizontal="right" vertical="top"/>
      <protection/>
    </xf>
    <xf numFmtId="167" fontId="0" fillId="33" borderId="17" xfId="0" applyNumberFormat="1" applyFont="1" applyFill="1" applyBorder="1" applyAlignment="1" applyProtection="1">
      <alignment vertical="top"/>
      <protection/>
    </xf>
    <xf numFmtId="167" fontId="0" fillId="35" borderId="0" xfId="0" applyNumberFormat="1" applyFont="1" applyFill="1" applyBorder="1" applyAlignment="1" applyProtection="1">
      <alignment horizontal="right" vertical="top"/>
      <protection/>
    </xf>
    <xf numFmtId="0" fontId="0" fillId="0" borderId="0" xfId="0" applyFont="1" applyAlignment="1" applyProtection="1">
      <alignment vertical="top"/>
      <protection/>
    </xf>
    <xf numFmtId="9" fontId="0" fillId="0" borderId="17" xfId="0" applyNumberFormat="1" applyFont="1" applyBorder="1" applyAlignment="1" applyProtection="1">
      <alignment vertical="top"/>
      <protection locked="0"/>
    </xf>
    <xf numFmtId="9" fontId="0" fillId="0" borderId="17" xfId="0" applyNumberFormat="1" applyFont="1" applyFill="1" applyBorder="1" applyAlignment="1" applyProtection="1">
      <alignment vertical="top"/>
      <protection/>
    </xf>
    <xf numFmtId="167" fontId="0" fillId="33" borderId="23" xfId="0" applyNumberFormat="1" applyFont="1" applyFill="1" applyBorder="1" applyAlignment="1" applyProtection="1">
      <alignment vertical="top"/>
      <protection locked="0"/>
    </xf>
    <xf numFmtId="9" fontId="0" fillId="33" borderId="17" xfId="0" applyNumberFormat="1" applyFont="1" applyFill="1" applyBorder="1" applyAlignment="1" applyProtection="1">
      <alignment vertical="top"/>
      <protection locked="0"/>
    </xf>
    <xf numFmtId="0" fontId="0" fillId="33" borderId="24" xfId="0" applyFont="1" applyFill="1" applyBorder="1" applyAlignment="1" applyProtection="1">
      <alignment vertical="top"/>
      <protection/>
    </xf>
    <xf numFmtId="167" fontId="0" fillId="33" borderId="18" xfId="0" applyNumberFormat="1" applyFont="1" applyFill="1" applyBorder="1" applyAlignment="1" applyProtection="1">
      <alignment vertical="top"/>
      <protection/>
    </xf>
    <xf numFmtId="167" fontId="0" fillId="0" borderId="24" xfId="0" applyNumberFormat="1" applyFont="1" applyFill="1" applyBorder="1" applyAlignment="1" applyProtection="1">
      <alignment vertical="top"/>
      <protection locked="0"/>
    </xf>
    <xf numFmtId="167" fontId="0" fillId="35" borderId="10" xfId="0" applyNumberFormat="1" applyFont="1" applyFill="1" applyBorder="1" applyAlignment="1" applyProtection="1">
      <alignment vertical="top"/>
      <protection/>
    </xf>
    <xf numFmtId="167" fontId="0" fillId="0" borderId="18" xfId="0" applyNumberFormat="1" applyFont="1" applyFill="1" applyBorder="1" applyAlignment="1" applyProtection="1">
      <alignment vertical="top"/>
      <protection locked="0"/>
    </xf>
    <xf numFmtId="0" fontId="0" fillId="33" borderId="22" xfId="0" applyFont="1" applyFill="1" applyBorder="1" applyAlignment="1" applyProtection="1">
      <alignment vertical="top"/>
      <protection/>
    </xf>
    <xf numFmtId="0" fontId="0" fillId="35" borderId="12" xfId="0" applyFont="1" applyFill="1" applyBorder="1" applyAlignment="1" applyProtection="1">
      <alignment vertical="top"/>
      <protection/>
    </xf>
    <xf numFmtId="167" fontId="0" fillId="33" borderId="13" xfId="0" applyNumberFormat="1" applyFont="1" applyFill="1" applyBorder="1" applyAlignment="1" applyProtection="1">
      <alignment vertical="top"/>
      <protection/>
    </xf>
    <xf numFmtId="0" fontId="2" fillId="35" borderId="0" xfId="0" applyFont="1" applyFill="1" applyBorder="1" applyAlignment="1" applyProtection="1">
      <alignment vertical="top"/>
      <protection/>
    </xf>
    <xf numFmtId="0" fontId="0" fillId="33" borderId="18" xfId="0" applyFont="1" applyFill="1" applyBorder="1" applyAlignment="1" applyProtection="1">
      <alignment vertical="top"/>
      <protection/>
    </xf>
    <xf numFmtId="167" fontId="0" fillId="33" borderId="13" xfId="0" applyNumberFormat="1" applyFont="1" applyFill="1" applyBorder="1" applyAlignment="1" applyProtection="1">
      <alignment vertical="top"/>
      <protection locked="0"/>
    </xf>
    <xf numFmtId="0" fontId="2" fillId="33" borderId="25" xfId="0" applyFont="1" applyFill="1" applyBorder="1" applyAlignment="1" applyProtection="1">
      <alignment horizontal="right" vertical="top"/>
      <protection/>
    </xf>
    <xf numFmtId="167" fontId="2" fillId="33" borderId="26" xfId="0" applyNumberFormat="1" applyFont="1" applyFill="1" applyBorder="1" applyAlignment="1" applyProtection="1">
      <alignment horizontal="center" vertical="top"/>
      <protection/>
    </xf>
    <xf numFmtId="167" fontId="2" fillId="33" borderId="13" xfId="0" applyNumberFormat="1" applyFont="1" applyFill="1" applyBorder="1" applyAlignment="1" applyProtection="1">
      <alignment horizontal="center" vertical="top"/>
      <protection/>
    </xf>
    <xf numFmtId="167" fontId="0" fillId="35" borderId="10" xfId="0" applyNumberFormat="1" applyFont="1" applyFill="1" applyBorder="1" applyAlignment="1" applyProtection="1">
      <alignment horizontal="center" vertical="top"/>
      <protection/>
    </xf>
    <xf numFmtId="0" fontId="2" fillId="34" borderId="17" xfId="0" applyFont="1" applyFill="1" applyBorder="1" applyAlignment="1" applyProtection="1">
      <alignment horizontal="center" vertical="top"/>
      <protection/>
    </xf>
    <xf numFmtId="167" fontId="0" fillId="35" borderId="27" xfId="0" applyNumberFormat="1" applyFont="1" applyFill="1" applyBorder="1" applyAlignment="1" applyProtection="1">
      <alignment vertical="top"/>
      <protection/>
    </xf>
    <xf numFmtId="0" fontId="0" fillId="35" borderId="21" xfId="0" applyFont="1" applyFill="1" applyBorder="1" applyAlignment="1" applyProtection="1">
      <alignment horizontal="right" vertical="top"/>
      <protection/>
    </xf>
    <xf numFmtId="167" fontId="0" fillId="0" borderId="28" xfId="0" applyNumberFormat="1" applyFont="1" applyBorder="1" applyAlignment="1" applyProtection="1">
      <alignment vertical="top"/>
      <protection locked="0"/>
    </xf>
    <xf numFmtId="0" fontId="0" fillId="33" borderId="12" xfId="0" applyFont="1" applyFill="1" applyBorder="1" applyAlignment="1" applyProtection="1">
      <alignment vertical="top"/>
      <protection/>
    </xf>
    <xf numFmtId="167" fontId="0" fillId="35" borderId="10" xfId="0" applyNumberFormat="1" applyFont="1" applyFill="1" applyBorder="1" applyAlignment="1" applyProtection="1">
      <alignment horizontal="center" vertical="top"/>
      <protection/>
    </xf>
    <xf numFmtId="167" fontId="0" fillId="35" borderId="11" xfId="0" applyNumberFormat="1" applyFont="1" applyFill="1" applyBorder="1" applyAlignment="1" applyProtection="1">
      <alignment vertical="top"/>
      <protection/>
    </xf>
    <xf numFmtId="167" fontId="0" fillId="0" borderId="18" xfId="0" applyNumberFormat="1" applyFont="1" applyBorder="1" applyAlignment="1" applyProtection="1">
      <alignment vertical="top"/>
      <protection locked="0"/>
    </xf>
    <xf numFmtId="0" fontId="0" fillId="0" borderId="0" xfId="0" applyFont="1" applyFill="1" applyBorder="1" applyAlignment="1" applyProtection="1">
      <alignment vertical="top"/>
      <protection/>
    </xf>
    <xf numFmtId="0" fontId="0" fillId="0" borderId="12" xfId="0" applyFont="1" applyFill="1" applyBorder="1" applyAlignment="1" applyProtection="1">
      <alignment horizontal="right" vertical="top"/>
      <protection/>
    </xf>
    <xf numFmtId="167" fontId="0" fillId="33" borderId="13" xfId="0" applyNumberFormat="1" applyFont="1" applyFill="1" applyBorder="1" applyAlignment="1" applyProtection="1">
      <alignment horizontal="right" vertical="top"/>
      <protection/>
    </xf>
    <xf numFmtId="167" fontId="0" fillId="33" borderId="13" xfId="0" applyNumberFormat="1" applyFont="1" applyFill="1" applyBorder="1" applyAlignment="1" applyProtection="1">
      <alignment horizontal="center" vertical="top"/>
      <protection/>
    </xf>
    <xf numFmtId="167" fontId="0" fillId="0" borderId="21" xfId="0" applyNumberFormat="1" applyFont="1" applyBorder="1" applyAlignment="1" applyProtection="1">
      <alignment vertical="top"/>
      <protection locked="0"/>
    </xf>
    <xf numFmtId="167" fontId="0" fillId="0" borderId="22" xfId="0" applyNumberFormat="1" applyFont="1" applyFill="1" applyBorder="1" applyAlignment="1" applyProtection="1">
      <alignment vertical="top"/>
      <protection locked="0"/>
    </xf>
    <xf numFmtId="167" fontId="0" fillId="33" borderId="29" xfId="0" applyNumberFormat="1" applyFont="1" applyFill="1" applyBorder="1" applyAlignment="1" applyProtection="1">
      <alignment vertical="top"/>
      <protection/>
    </xf>
    <xf numFmtId="0" fontId="2" fillId="33" borderId="18" xfId="0" applyFont="1" applyFill="1" applyBorder="1" applyAlignment="1" applyProtection="1">
      <alignment horizontal="right" vertical="top"/>
      <protection/>
    </xf>
    <xf numFmtId="167" fontId="2" fillId="33" borderId="17" xfId="0" applyNumberFormat="1" applyFont="1" applyFill="1" applyBorder="1" applyAlignment="1" applyProtection="1">
      <alignment vertical="top"/>
      <protection/>
    </xf>
    <xf numFmtId="167" fontId="2" fillId="33" borderId="13" xfId="0" applyNumberFormat="1" applyFont="1" applyFill="1" applyBorder="1" applyAlignment="1" applyProtection="1">
      <alignment vertical="top"/>
      <protection/>
    </xf>
    <xf numFmtId="0" fontId="0" fillId="33" borderId="17" xfId="0" applyFont="1"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167" fontId="0" fillId="33" borderId="26" xfId="0" applyNumberFormat="1" applyFont="1" applyFill="1" applyBorder="1" applyAlignment="1" applyProtection="1">
      <alignment horizontal="center" vertical="top"/>
      <protection/>
    </xf>
    <xf numFmtId="0" fontId="2" fillId="33" borderId="17" xfId="0" applyFont="1" applyFill="1" applyBorder="1" applyAlignment="1" applyProtection="1">
      <alignment vertical="top"/>
      <protection/>
    </xf>
    <xf numFmtId="167" fontId="2" fillId="33" borderId="19" xfId="0" applyNumberFormat="1" applyFont="1" applyFill="1" applyBorder="1" applyAlignment="1" applyProtection="1">
      <alignment vertical="top"/>
      <protection/>
    </xf>
    <xf numFmtId="167" fontId="2" fillId="0" borderId="28" xfId="0" applyNumberFormat="1" applyFont="1" applyFill="1" applyBorder="1" applyAlignment="1" applyProtection="1">
      <alignment horizontal="right" vertical="top"/>
      <protection locked="0"/>
    </xf>
    <xf numFmtId="167" fontId="0" fillId="0" borderId="13" xfId="0" applyNumberFormat="1" applyFont="1" applyFill="1" applyBorder="1" applyAlignment="1" applyProtection="1">
      <alignment vertical="top"/>
      <protection locked="0"/>
    </xf>
    <xf numFmtId="167" fontId="0" fillId="33" borderId="13" xfId="0" applyNumberFormat="1" applyFont="1" applyFill="1" applyBorder="1" applyAlignment="1" applyProtection="1">
      <alignment vertical="top"/>
      <protection/>
    </xf>
    <xf numFmtId="167" fontId="0" fillId="33" borderId="18" xfId="0" applyNumberFormat="1" applyFont="1" applyFill="1" applyBorder="1" applyAlignment="1" applyProtection="1">
      <alignment vertical="top"/>
      <protection/>
    </xf>
    <xf numFmtId="0" fontId="2" fillId="33" borderId="13" xfId="0" applyFont="1" applyFill="1" applyBorder="1" applyAlignment="1" applyProtection="1">
      <alignment horizontal="right" vertical="top"/>
      <protection/>
    </xf>
    <xf numFmtId="167" fontId="0" fillId="33" borderId="21" xfId="0" applyNumberFormat="1" applyFont="1" applyFill="1" applyBorder="1" applyAlignment="1" applyProtection="1">
      <alignment vertical="top"/>
      <protection/>
    </xf>
    <xf numFmtId="167" fontId="0" fillId="33" borderId="26" xfId="0" applyNumberFormat="1" applyFont="1" applyFill="1" applyBorder="1" applyAlignment="1" applyProtection="1">
      <alignment horizontal="center" vertical="top"/>
      <protection/>
    </xf>
    <xf numFmtId="167" fontId="0" fillId="33" borderId="17" xfId="0" applyNumberFormat="1" applyFont="1" applyFill="1" applyBorder="1" applyAlignment="1" applyProtection="1">
      <alignment horizontal="center" vertical="top"/>
      <protection/>
    </xf>
    <xf numFmtId="167" fontId="2" fillId="33" borderId="19" xfId="0" applyNumberFormat="1" applyFont="1" applyFill="1" applyBorder="1" applyAlignment="1" applyProtection="1">
      <alignment horizontal="right" vertical="top"/>
      <protection/>
    </xf>
    <xf numFmtId="0" fontId="2" fillId="33" borderId="26" xfId="0" applyFont="1" applyFill="1" applyBorder="1" applyAlignment="1" applyProtection="1">
      <alignment horizontal="center" vertical="top"/>
      <protection/>
    </xf>
    <xf numFmtId="0" fontId="0" fillId="33" borderId="30" xfId="0" applyFont="1" applyFill="1" applyBorder="1" applyAlignment="1" applyProtection="1">
      <alignment vertical="top"/>
      <protection/>
    </xf>
    <xf numFmtId="0" fontId="0" fillId="33" borderId="15" xfId="0" applyFont="1" applyFill="1" applyBorder="1" applyAlignment="1" applyProtection="1">
      <alignment vertical="top"/>
      <protection/>
    </xf>
    <xf numFmtId="0" fontId="2" fillId="34" borderId="29" xfId="0" applyFont="1" applyFill="1" applyBorder="1" applyAlignment="1" applyProtection="1">
      <alignment horizontal="left" vertical="top"/>
      <protection/>
    </xf>
    <xf numFmtId="0" fontId="2" fillId="34" borderId="31" xfId="0" applyFont="1" applyFill="1" applyBorder="1" applyAlignment="1" applyProtection="1">
      <alignment horizontal="center" vertical="top"/>
      <protection/>
    </xf>
    <xf numFmtId="0" fontId="2" fillId="33" borderId="20" xfId="0" applyFont="1" applyFill="1" applyBorder="1" applyAlignment="1" applyProtection="1">
      <alignment horizontal="center" vertical="top"/>
      <protection/>
    </xf>
    <xf numFmtId="167" fontId="2" fillId="33" borderId="19" xfId="0" applyNumberFormat="1" applyFont="1" applyFill="1" applyBorder="1" applyAlignment="1" applyProtection="1">
      <alignment horizontal="center" vertical="top"/>
      <protection/>
    </xf>
    <xf numFmtId="0" fontId="0" fillId="0" borderId="30" xfId="0" applyFont="1" applyFill="1" applyBorder="1" applyAlignment="1" applyProtection="1">
      <alignment horizontal="center" vertical="top"/>
      <protection/>
    </xf>
    <xf numFmtId="167" fontId="0" fillId="0" borderId="13" xfId="0" applyNumberFormat="1" applyFont="1" applyFill="1" applyBorder="1" applyAlignment="1" applyProtection="1">
      <alignment horizontal="center" vertical="top"/>
      <protection/>
    </xf>
    <xf numFmtId="167" fontId="0" fillId="0" borderId="19" xfId="0" applyNumberFormat="1" applyFont="1" applyFill="1" applyBorder="1" applyAlignment="1" applyProtection="1">
      <alignment horizontal="center" vertical="top"/>
      <protection/>
    </xf>
    <xf numFmtId="167" fontId="0" fillId="33" borderId="13" xfId="0" applyNumberFormat="1" applyFont="1" applyFill="1" applyBorder="1" applyAlignment="1" applyProtection="1" quotePrefix="1">
      <alignment horizontal="center" vertical="top"/>
      <protection locked="0"/>
    </xf>
    <xf numFmtId="167" fontId="0" fillId="33" borderId="13" xfId="0" applyNumberFormat="1" applyFont="1" applyFill="1" applyBorder="1" applyAlignment="1" applyProtection="1">
      <alignment horizontal="center" vertical="top"/>
      <protection locked="0"/>
    </xf>
    <xf numFmtId="167" fontId="0" fillId="33" borderId="19" xfId="0" applyNumberFormat="1" applyFont="1" applyFill="1" applyBorder="1" applyAlignment="1" applyProtection="1" quotePrefix="1">
      <alignment horizontal="center" vertical="top"/>
      <protection locked="0"/>
    </xf>
    <xf numFmtId="167" fontId="2" fillId="33" borderId="32" xfId="0" applyNumberFormat="1" applyFont="1" applyFill="1" applyBorder="1" applyAlignment="1" applyProtection="1">
      <alignment horizontal="center" vertical="top"/>
      <protection/>
    </xf>
    <xf numFmtId="167" fontId="2" fillId="33" borderId="33" xfId="0" applyNumberFormat="1"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2" fillId="0" borderId="0" xfId="0" applyFont="1" applyFill="1" applyBorder="1" applyAlignment="1" applyProtection="1">
      <alignment horizontal="right" vertical="top"/>
      <protection locked="0"/>
    </xf>
    <xf numFmtId="167"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7" fillId="34" borderId="34" xfId="0" applyFont="1" applyFill="1" applyBorder="1" applyAlignment="1" applyProtection="1">
      <alignment vertical="top"/>
      <protection/>
    </xf>
    <xf numFmtId="0" fontId="8" fillId="34" borderId="35" xfId="0" applyFont="1" applyFill="1" applyBorder="1" applyAlignment="1" applyProtection="1">
      <alignment vertical="top"/>
      <protection/>
    </xf>
    <xf numFmtId="0" fontId="7" fillId="34" borderId="35" xfId="0" applyFont="1" applyFill="1" applyBorder="1" applyAlignment="1" applyProtection="1">
      <alignment horizontal="center" vertical="top"/>
      <protection/>
    </xf>
    <xf numFmtId="0" fontId="8" fillId="34" borderId="36" xfId="0" applyFont="1" applyFill="1" applyBorder="1" applyAlignment="1" applyProtection="1">
      <alignment vertical="top"/>
      <protection/>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2" fillId="33" borderId="11"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protection/>
    </xf>
    <xf numFmtId="0" fontId="0" fillId="0" borderId="14" xfId="0" applyFont="1" applyBorder="1" applyAlignment="1" applyProtection="1">
      <alignment horizontal="center" vertical="top" wrapText="1"/>
      <protection locked="0"/>
    </xf>
    <xf numFmtId="0" fontId="0" fillId="0" borderId="37" xfId="0" applyFont="1" applyBorder="1" applyAlignment="1" applyProtection="1">
      <alignment horizontal="center"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2" fillId="33" borderId="13" xfId="0" applyFont="1" applyFill="1" applyBorder="1" applyAlignment="1" applyProtection="1">
      <alignment horizontal="left" vertical="top"/>
      <protection/>
    </xf>
    <xf numFmtId="0" fontId="2" fillId="33" borderId="13" xfId="0" applyFont="1" applyFill="1" applyBorder="1" applyAlignment="1" applyProtection="1">
      <alignment horizontal="center" vertical="top" wrapText="1"/>
      <protection/>
    </xf>
    <xf numFmtId="167" fontId="0" fillId="0" borderId="13" xfId="0" applyNumberFormat="1" applyFont="1" applyBorder="1" applyAlignment="1" applyProtection="1">
      <alignment horizontal="center" vertical="top"/>
      <protection locked="0"/>
    </xf>
    <xf numFmtId="49" fontId="0" fillId="0" borderId="13" xfId="0" applyNumberFormat="1" applyFont="1" applyBorder="1" applyAlignment="1" applyProtection="1">
      <alignment horizontal="center" vertical="top"/>
      <protection locked="0"/>
    </xf>
    <xf numFmtId="167" fontId="0" fillId="33" borderId="13" xfId="0" applyNumberFormat="1"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0" fillId="33" borderId="19"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33" borderId="14" xfId="0" applyFont="1" applyFill="1" applyBorder="1" applyAlignment="1" applyProtection="1">
      <alignment vertical="top"/>
      <protection/>
    </xf>
    <xf numFmtId="49" fontId="0" fillId="0" borderId="14" xfId="0" applyNumberFormat="1" applyFont="1" applyBorder="1" applyAlignment="1" applyProtection="1">
      <alignment vertical="top"/>
      <protection locked="0"/>
    </xf>
    <xf numFmtId="1" fontId="0" fillId="0" borderId="13" xfId="0" applyNumberFormat="1" applyFont="1" applyBorder="1" applyAlignment="1" applyProtection="1">
      <alignment horizontal="center" vertical="top"/>
      <protection locked="0"/>
    </xf>
    <xf numFmtId="49" fontId="0" fillId="0" borderId="14" xfId="0" applyNumberFormat="1" applyFont="1" applyBorder="1" applyAlignment="1" applyProtection="1">
      <alignment horizontal="left" vertical="top" wrapText="1"/>
      <protection locked="0"/>
    </xf>
    <xf numFmtId="49" fontId="0" fillId="0" borderId="13" xfId="0" applyNumberFormat="1" applyFont="1" applyBorder="1" applyAlignment="1" applyProtection="1">
      <alignment horizontal="center" vertical="top" wrapText="1"/>
      <protection locked="0"/>
    </xf>
    <xf numFmtId="1" fontId="0" fillId="33" borderId="0" xfId="0" applyNumberFormat="1" applyFont="1" applyFill="1" applyAlignment="1" applyProtection="1">
      <alignment horizontal="center" vertical="top"/>
      <protection locked="0"/>
    </xf>
    <xf numFmtId="0" fontId="2" fillId="33" borderId="14" xfId="0" applyFont="1" applyFill="1" applyBorder="1" applyAlignment="1" applyProtection="1">
      <alignment vertical="top" wrapText="1"/>
      <protection/>
    </xf>
    <xf numFmtId="0" fontId="2" fillId="33" borderId="19" xfId="0" applyFont="1" applyFill="1" applyBorder="1" applyAlignment="1" applyProtection="1">
      <alignment horizontal="center" vertical="top" wrapText="1"/>
      <protection/>
    </xf>
    <xf numFmtId="49" fontId="0" fillId="0" borderId="14" xfId="0" applyNumberFormat="1" applyBorder="1" applyAlignment="1" applyProtection="1">
      <alignment horizontal="left" vertical="top" wrapText="1"/>
      <protection locked="0"/>
    </xf>
    <xf numFmtId="49" fontId="0" fillId="0" borderId="19" xfId="0" applyNumberFormat="1" applyFont="1" applyBorder="1" applyAlignment="1" applyProtection="1">
      <alignment horizontal="center" vertical="top" wrapText="1"/>
      <protection locked="0"/>
    </xf>
    <xf numFmtId="49" fontId="0" fillId="0" borderId="19" xfId="0" applyNumberFormat="1" applyBorder="1" applyAlignment="1" applyProtection="1">
      <alignment horizontal="center" vertical="top" wrapText="1"/>
      <protection locked="0"/>
    </xf>
    <xf numFmtId="0" fontId="0" fillId="0" borderId="0" xfId="0" applyFont="1" applyBorder="1" applyAlignment="1" applyProtection="1">
      <alignment vertical="top"/>
      <protection locked="0"/>
    </xf>
    <xf numFmtId="0" fontId="0" fillId="33" borderId="0" xfId="0" applyNumberFormat="1" applyFont="1" applyFill="1" applyAlignment="1" applyProtection="1">
      <alignment horizontal="center" vertical="top"/>
      <protection locked="0"/>
    </xf>
    <xf numFmtId="0" fontId="2" fillId="33" borderId="14" xfId="0" applyFont="1" applyFill="1" applyBorder="1" applyAlignment="1" applyProtection="1">
      <alignment horizontal="center" vertical="top"/>
      <protection/>
    </xf>
    <xf numFmtId="49" fontId="0" fillId="0" borderId="14" xfId="0" applyNumberFormat="1" applyFont="1" applyBorder="1" applyAlignment="1" applyProtection="1">
      <alignment horizontal="center" vertical="top" wrapText="1"/>
      <protection locked="0"/>
    </xf>
    <xf numFmtId="1" fontId="0" fillId="0" borderId="13" xfId="0" applyNumberFormat="1" applyBorder="1" applyAlignment="1" applyProtection="1">
      <alignment horizontal="center" vertical="top" wrapText="1"/>
      <protection locked="0"/>
    </xf>
    <xf numFmtId="0" fontId="0" fillId="0" borderId="0" xfId="0" applyFont="1" applyAlignment="1" applyProtection="1">
      <alignment vertical="top"/>
      <protection locked="0"/>
    </xf>
    <xf numFmtId="0" fontId="0" fillId="0" borderId="13" xfId="0" applyFill="1" applyBorder="1" applyAlignment="1" applyProtection="1">
      <alignment horizontal="center" vertical="top"/>
      <protection/>
    </xf>
    <xf numFmtId="0" fontId="0" fillId="33" borderId="14" xfId="0" applyFont="1" applyFill="1" applyBorder="1" applyAlignment="1" applyProtection="1">
      <alignment horizontal="center" vertical="top"/>
      <protection locked="0"/>
    </xf>
    <xf numFmtId="0" fontId="0" fillId="33" borderId="13" xfId="0" applyFont="1" applyFill="1" applyBorder="1" applyAlignment="1" applyProtection="1">
      <alignment horizontal="center" vertical="top"/>
      <protection locked="0"/>
    </xf>
    <xf numFmtId="0" fontId="0" fillId="33" borderId="19" xfId="0" applyFont="1" applyFill="1" applyBorder="1" applyAlignment="1" applyProtection="1">
      <alignment horizontal="center" vertical="top"/>
      <protection locked="0"/>
    </xf>
    <xf numFmtId="0" fontId="0" fillId="0" borderId="14"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3" xfId="0" applyFont="1" applyFill="1" applyBorder="1" applyAlignment="1" applyProtection="1">
      <alignment horizontal="center" vertical="top"/>
      <protection/>
    </xf>
    <xf numFmtId="0" fontId="0" fillId="0" borderId="19"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wrapText="1"/>
      <protection locked="0"/>
    </xf>
    <xf numFmtId="0" fontId="0" fillId="33" borderId="37" xfId="0" applyFont="1" applyFill="1" applyBorder="1" applyAlignment="1" applyProtection="1">
      <alignment horizontal="center" vertical="top" textRotation="90" wrapText="1"/>
      <protection locked="0"/>
    </xf>
    <xf numFmtId="0" fontId="0" fillId="33" borderId="32" xfId="0" applyFont="1" applyFill="1" applyBorder="1" applyAlignment="1" applyProtection="1">
      <alignment horizontal="center" vertical="top" textRotation="90"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horizontal="center" vertical="top"/>
      <protection locked="0"/>
    </xf>
    <xf numFmtId="0" fontId="2" fillId="33" borderId="0" xfId="0" applyFont="1" applyFill="1" applyAlignment="1" applyProtection="1">
      <alignment vertical="top"/>
      <protection/>
    </xf>
    <xf numFmtId="0" fontId="0" fillId="33" borderId="0" xfId="0" applyFont="1" applyFill="1" applyAlignment="1" applyProtection="1">
      <alignment vertical="top"/>
      <protection/>
    </xf>
    <xf numFmtId="49" fontId="0" fillId="0" borderId="13" xfId="0" applyNumberFormat="1" applyFont="1" applyFill="1" applyBorder="1" applyAlignment="1" applyProtection="1">
      <alignment horizontal="center" vertical="top"/>
      <protection/>
    </xf>
    <xf numFmtId="0" fontId="2" fillId="33" borderId="37" xfId="0" applyFont="1" applyFill="1" applyBorder="1" applyAlignment="1" applyProtection="1">
      <alignment horizontal="right" vertical="top" wrapText="1"/>
      <protection/>
    </xf>
    <xf numFmtId="0" fontId="0" fillId="33" borderId="26" xfId="0" applyFont="1" applyFill="1" applyBorder="1" applyAlignment="1" applyProtection="1">
      <alignment horizontal="center" vertical="top" wrapText="1"/>
      <protection/>
    </xf>
    <xf numFmtId="49" fontId="2" fillId="33" borderId="37" xfId="0" applyNumberFormat="1" applyFont="1" applyFill="1" applyBorder="1" applyAlignment="1" applyProtection="1">
      <alignment horizontal="right" vertical="top" wrapText="1"/>
      <protection locked="0"/>
    </xf>
    <xf numFmtId="167" fontId="2" fillId="33" borderId="37" xfId="0" applyNumberFormat="1" applyFont="1" applyFill="1" applyBorder="1" applyAlignment="1" applyProtection="1">
      <alignment horizontal="right" vertical="top" wrapText="1"/>
      <protection locked="0"/>
    </xf>
    <xf numFmtId="0" fontId="2" fillId="33" borderId="38" xfId="0" applyFont="1" applyFill="1" applyBorder="1" applyAlignment="1" applyProtection="1">
      <alignment horizontal="center" vertical="top"/>
      <protection/>
    </xf>
    <xf numFmtId="0" fontId="2" fillId="33" borderId="39" xfId="0" applyFont="1" applyFill="1" applyBorder="1" applyAlignment="1" applyProtection="1">
      <alignment horizontal="center" vertical="top"/>
      <protection/>
    </xf>
    <xf numFmtId="0" fontId="2" fillId="33" borderId="40" xfId="0" applyFont="1" applyFill="1" applyBorder="1" applyAlignment="1" applyProtection="1">
      <alignment horizontal="center" vertical="top"/>
      <protection/>
    </xf>
    <xf numFmtId="0" fontId="2" fillId="33" borderId="41" xfId="0" applyFont="1" applyFill="1" applyBorder="1" applyAlignment="1" applyProtection="1">
      <alignment horizontal="right" vertical="top" wrapText="1"/>
      <protection locked="0"/>
    </xf>
    <xf numFmtId="49" fontId="0" fillId="0" borderId="14" xfId="0" applyNumberFormat="1" applyFill="1" applyBorder="1" applyAlignment="1" applyProtection="1">
      <alignment horizontal="center" vertical="top"/>
      <protection/>
    </xf>
    <xf numFmtId="168" fontId="0" fillId="0" borderId="0" xfId="0" applyNumberFormat="1" applyFont="1" applyFill="1" applyBorder="1" applyAlignment="1" applyProtection="1">
      <alignment horizontal="left" vertical="top" wrapText="1"/>
      <protection/>
    </xf>
    <xf numFmtId="0" fontId="2" fillId="0" borderId="11" xfId="0" applyFont="1" applyFill="1" applyBorder="1" applyAlignment="1" applyProtection="1">
      <alignment horizontal="right" vertical="top" wrapText="1"/>
      <protection/>
    </xf>
    <xf numFmtId="168" fontId="2" fillId="33" borderId="13" xfId="0" applyNumberFormat="1" applyFont="1" applyFill="1" applyBorder="1" applyAlignment="1" applyProtection="1">
      <alignment horizontal="center" wrapText="1"/>
      <protection/>
    </xf>
    <xf numFmtId="0" fontId="2" fillId="33" borderId="14" xfId="0" applyFont="1" applyFill="1" applyBorder="1" applyAlignment="1" applyProtection="1">
      <alignment horizontal="center" wrapText="1"/>
      <protection/>
    </xf>
    <xf numFmtId="49" fontId="0" fillId="0" borderId="13" xfId="0" applyNumberFormat="1" applyFont="1" applyFill="1" applyBorder="1" applyAlignment="1" applyProtection="1">
      <alignment horizontal="center" vertical="top" wrapText="1"/>
      <protection/>
    </xf>
    <xf numFmtId="49" fontId="0" fillId="0" borderId="14"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left"/>
      <protection/>
    </xf>
    <xf numFmtId="0" fontId="2" fillId="33" borderId="0"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49" fontId="0" fillId="0" borderId="14" xfId="0" applyNumberFormat="1" applyFont="1" applyFill="1" applyBorder="1" applyAlignment="1" applyProtection="1">
      <alignment horizontal="left" vertical="top"/>
      <protection/>
    </xf>
    <xf numFmtId="2" fontId="0" fillId="0" borderId="13" xfId="0" applyNumberFormat="1" applyFont="1" applyFill="1" applyBorder="1" applyAlignment="1" applyProtection="1">
      <alignment horizontal="center" vertical="top"/>
      <protection/>
    </xf>
    <xf numFmtId="49" fontId="0" fillId="0" borderId="37" xfId="0" applyNumberFormat="1" applyFont="1" applyFill="1" applyBorder="1" applyAlignment="1" applyProtection="1">
      <alignment horizontal="left" vertical="top"/>
      <protection/>
    </xf>
    <xf numFmtId="2" fontId="0" fillId="0" borderId="32" xfId="0" applyNumberFormat="1" applyFont="1" applyFill="1" applyBorder="1" applyAlignment="1" applyProtection="1">
      <alignment horizontal="center" vertical="top"/>
      <protection/>
    </xf>
    <xf numFmtId="49" fontId="0" fillId="0" borderId="32" xfId="0" applyNumberFormat="1" applyFont="1" applyFill="1" applyBorder="1" applyAlignment="1" applyProtection="1">
      <alignment horizontal="center" vertical="top"/>
      <protection/>
    </xf>
    <xf numFmtId="49" fontId="0" fillId="0" borderId="13" xfId="0" applyNumberFormat="1" applyFont="1" applyFill="1" applyBorder="1" applyAlignment="1" applyProtection="1" quotePrefix="1">
      <alignment horizontal="center" vertical="top"/>
      <protection/>
    </xf>
    <xf numFmtId="167" fontId="0" fillId="0" borderId="19" xfId="0" applyNumberFormat="1" applyFont="1" applyFill="1" applyBorder="1" applyAlignment="1" applyProtection="1" quotePrefix="1">
      <alignment horizontal="center" vertical="top"/>
      <protection/>
    </xf>
    <xf numFmtId="49" fontId="0" fillId="0" borderId="26" xfId="0" applyNumberFormat="1" applyFont="1" applyFill="1" applyBorder="1" applyAlignment="1" applyProtection="1">
      <alignment horizontal="center" vertical="top" wrapText="1"/>
      <protection/>
    </xf>
    <xf numFmtId="49" fontId="0" fillId="0" borderId="18" xfId="0" applyNumberFormat="1" applyFont="1" applyFill="1" applyBorder="1" applyAlignment="1" applyProtection="1">
      <alignment horizontal="center" vertical="top" wrapText="1"/>
      <protection/>
    </xf>
    <xf numFmtId="49" fontId="0" fillId="0" borderId="26" xfId="0" applyNumberFormat="1" applyFont="1" applyFill="1" applyBorder="1" applyAlignment="1" applyProtection="1">
      <alignment horizontal="left" vertical="top" wrapText="1"/>
      <protection/>
    </xf>
    <xf numFmtId="49" fontId="0" fillId="0" borderId="17" xfId="0" applyNumberFormat="1" applyFont="1" applyFill="1" applyBorder="1" applyAlignment="1" applyProtection="1">
      <alignment horizontal="left" vertical="top" wrapText="1"/>
      <protection/>
    </xf>
    <xf numFmtId="49" fontId="0" fillId="0" borderId="42" xfId="0" applyNumberFormat="1" applyFont="1" applyFill="1" applyBorder="1" applyAlignment="1" applyProtection="1">
      <alignment horizontal="left" vertical="top" wrapText="1"/>
      <protection/>
    </xf>
    <xf numFmtId="49" fontId="0" fillId="0" borderId="43" xfId="0" applyNumberFormat="1" applyFont="1" applyFill="1" applyBorder="1" applyAlignment="1" applyProtection="1">
      <alignment horizontal="left" vertical="top" wrapText="1"/>
      <protection/>
    </xf>
    <xf numFmtId="49" fontId="0" fillId="0" borderId="44" xfId="0" applyNumberFormat="1" applyFont="1" applyFill="1" applyBorder="1" applyAlignment="1" applyProtection="1">
      <alignment horizontal="left" vertical="top" wrapText="1"/>
      <protection/>
    </xf>
    <xf numFmtId="49" fontId="0" fillId="0" borderId="45" xfId="0" applyNumberFormat="1" applyFont="1" applyFill="1" applyBorder="1" applyAlignment="1" applyProtection="1">
      <alignment horizontal="left" vertical="top" wrapText="1"/>
      <protection/>
    </xf>
    <xf numFmtId="168" fontId="2" fillId="33" borderId="26" xfId="0" applyNumberFormat="1" applyFont="1" applyFill="1" applyBorder="1" applyAlignment="1" applyProtection="1">
      <alignment horizontal="center" wrapText="1"/>
      <protection/>
    </xf>
    <xf numFmtId="168" fontId="2" fillId="33" borderId="18" xfId="0" applyNumberFormat="1" applyFont="1" applyFill="1" applyBorder="1" applyAlignment="1" applyProtection="1">
      <alignment horizontal="center" wrapText="1"/>
      <protection/>
    </xf>
    <xf numFmtId="168" fontId="2" fillId="33" borderId="26" xfId="0" applyNumberFormat="1" applyFont="1" applyFill="1" applyBorder="1" applyAlignment="1" applyProtection="1">
      <alignment horizontal="left" wrapText="1"/>
      <protection/>
    </xf>
    <xf numFmtId="168" fontId="2" fillId="33" borderId="17" xfId="0" applyNumberFormat="1" applyFont="1" applyFill="1" applyBorder="1" applyAlignment="1" applyProtection="1">
      <alignment horizontal="left" wrapText="1"/>
      <protection/>
    </xf>
    <xf numFmtId="168" fontId="2" fillId="33" borderId="42" xfId="0" applyNumberFormat="1" applyFont="1" applyFill="1" applyBorder="1" applyAlignment="1" applyProtection="1">
      <alignment horizontal="left" wrapText="1"/>
      <protection/>
    </xf>
    <xf numFmtId="49" fontId="0" fillId="0" borderId="13" xfId="0" applyNumberFormat="1" applyFont="1" applyBorder="1" applyAlignment="1" applyProtection="1">
      <alignment horizontal="left" vertical="top" wrapText="1"/>
      <protection locked="0"/>
    </xf>
    <xf numFmtId="0" fontId="2" fillId="33" borderId="13" xfId="0" applyFont="1" applyFill="1" applyBorder="1" applyAlignment="1" applyProtection="1">
      <alignment horizontal="left" vertical="top"/>
      <protection/>
    </xf>
    <xf numFmtId="167" fontId="0" fillId="0" borderId="13" xfId="0" applyNumberFormat="1" applyFont="1" applyBorder="1" applyAlignment="1" applyProtection="1">
      <alignment horizontal="left" vertical="top"/>
      <protection locked="0"/>
    </xf>
    <xf numFmtId="167" fontId="0" fillId="0" borderId="19" xfId="0" applyNumberFormat="1" applyFont="1" applyBorder="1" applyAlignment="1" applyProtection="1">
      <alignment horizontal="left" vertical="top"/>
      <protection locked="0"/>
    </xf>
    <xf numFmtId="49" fontId="0" fillId="0" borderId="43" xfId="0" applyNumberFormat="1" applyFont="1" applyBorder="1" applyAlignment="1" applyProtection="1">
      <alignment horizontal="left" vertical="top" wrapText="1"/>
      <protection locked="0"/>
    </xf>
    <xf numFmtId="49" fontId="0" fillId="0" borderId="44" xfId="0" applyNumberFormat="1" applyFont="1" applyBorder="1" applyAlignment="1" applyProtection="1">
      <alignment horizontal="left" vertical="top" wrapText="1"/>
      <protection locked="0"/>
    </xf>
    <xf numFmtId="49" fontId="0" fillId="0" borderId="45" xfId="0" applyNumberFormat="1" applyFont="1" applyBorder="1" applyAlignment="1" applyProtection="1">
      <alignment horizontal="left" vertical="top" wrapText="1"/>
      <protection locked="0"/>
    </xf>
    <xf numFmtId="1" fontId="0" fillId="0" borderId="43" xfId="0" applyNumberFormat="1" applyFont="1" applyBorder="1" applyAlignment="1" applyProtection="1">
      <alignment horizontal="left" vertical="top" wrapText="1"/>
      <protection locked="0"/>
    </xf>
    <xf numFmtId="1" fontId="0" fillId="0" borderId="44" xfId="0" applyNumberFormat="1" applyFont="1" applyBorder="1" applyAlignment="1" applyProtection="1">
      <alignment horizontal="left" vertical="top" wrapText="1"/>
      <protection locked="0"/>
    </xf>
    <xf numFmtId="1" fontId="0" fillId="0" borderId="45" xfId="0" applyNumberFormat="1" applyFont="1" applyBorder="1" applyAlignment="1" applyProtection="1">
      <alignment horizontal="left" vertical="top" wrapText="1"/>
      <protection locked="0"/>
    </xf>
    <xf numFmtId="167" fontId="0" fillId="0" borderId="43" xfId="0" applyNumberFormat="1" applyFont="1" applyBorder="1" applyAlignment="1" applyProtection="1">
      <alignment horizontal="left" vertical="top" wrapText="1"/>
      <protection locked="0"/>
    </xf>
    <xf numFmtId="167" fontId="0" fillId="0" borderId="44" xfId="0" applyNumberFormat="1" applyFont="1" applyBorder="1" applyAlignment="1" applyProtection="1">
      <alignment horizontal="left" vertical="top" wrapText="1"/>
      <protection locked="0"/>
    </xf>
    <xf numFmtId="167" fontId="0" fillId="0" borderId="45" xfId="0" applyNumberFormat="1" applyFont="1" applyBorder="1" applyAlignment="1" applyProtection="1">
      <alignment horizontal="left" vertical="top" wrapText="1"/>
      <protection locked="0"/>
    </xf>
    <xf numFmtId="168" fontId="0" fillId="0" borderId="43" xfId="0" applyNumberFormat="1" applyFont="1" applyFill="1" applyBorder="1" applyAlignment="1" applyProtection="1">
      <alignment horizontal="left" vertical="top" wrapText="1"/>
      <protection/>
    </xf>
    <xf numFmtId="168" fontId="0" fillId="0" borderId="44" xfId="0" applyNumberFormat="1" applyFont="1" applyFill="1" applyBorder="1" applyAlignment="1" applyProtection="1">
      <alignment horizontal="left" vertical="top" wrapText="1"/>
      <protection/>
    </xf>
    <xf numFmtId="168" fontId="0" fillId="0" borderId="45" xfId="0" applyNumberFormat="1" applyFont="1" applyFill="1" applyBorder="1" applyAlignment="1" applyProtection="1">
      <alignment horizontal="left" vertical="top" wrapText="1"/>
      <protection/>
    </xf>
    <xf numFmtId="49" fontId="0" fillId="0" borderId="19" xfId="0" applyNumberFormat="1" applyFont="1" applyBorder="1" applyAlignment="1" applyProtection="1">
      <alignment horizontal="left" vertical="top" wrapText="1"/>
      <protection locked="0"/>
    </xf>
    <xf numFmtId="0" fontId="2" fillId="33" borderId="19" xfId="0" applyFont="1" applyFill="1" applyBorder="1" applyAlignment="1" applyProtection="1">
      <alignment horizontal="left" vertical="top"/>
      <protection/>
    </xf>
    <xf numFmtId="0" fontId="2" fillId="33" borderId="13"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4" xfId="0" applyFont="1" applyFill="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14" xfId="0" applyFont="1" applyBorder="1" applyAlignment="1" applyProtection="1">
      <alignment horizontal="right" vertical="top"/>
      <protection locked="0"/>
    </xf>
    <xf numFmtId="0" fontId="0" fillId="0" borderId="13" xfId="0" applyFont="1" applyBorder="1" applyAlignment="1" applyProtection="1">
      <alignment horizontal="right" vertical="top"/>
      <protection locked="0"/>
    </xf>
    <xf numFmtId="0" fontId="0" fillId="0" borderId="13" xfId="0" applyFill="1" applyBorder="1" applyAlignment="1" applyProtection="1">
      <alignment horizontal="left" vertical="top"/>
      <protection/>
    </xf>
    <xf numFmtId="0" fontId="0" fillId="0" borderId="13" xfId="0" applyFont="1" applyFill="1" applyBorder="1" applyAlignment="1" applyProtection="1">
      <alignment horizontal="left" vertical="top"/>
      <protection/>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2" fillId="33" borderId="16" xfId="0" applyFont="1" applyFill="1" applyBorder="1" applyAlignment="1" applyProtection="1">
      <alignment horizontal="left" vertical="top"/>
      <protection/>
    </xf>
    <xf numFmtId="0" fontId="2" fillId="33" borderId="46" xfId="0" applyFont="1" applyFill="1" applyBorder="1" applyAlignment="1" applyProtection="1">
      <alignment horizontal="left" vertical="top"/>
      <protection/>
    </xf>
    <xf numFmtId="0" fontId="2" fillId="33" borderId="47" xfId="0" applyFont="1" applyFill="1" applyBorder="1" applyAlignment="1" applyProtection="1">
      <alignment horizontal="left" vertical="top"/>
      <protection/>
    </xf>
    <xf numFmtId="0" fontId="2" fillId="33" borderId="14" xfId="0" applyFont="1" applyFill="1" applyBorder="1" applyAlignment="1" applyProtection="1">
      <alignment horizontal="right" vertical="top" wrapText="1"/>
      <protection locked="0"/>
    </xf>
    <xf numFmtId="0" fontId="2" fillId="33" borderId="13" xfId="0" applyFont="1" applyFill="1" applyBorder="1" applyAlignment="1" applyProtection="1">
      <alignment horizontal="right" vertical="top" wrapText="1"/>
      <protection locked="0"/>
    </xf>
    <xf numFmtId="0" fontId="2" fillId="33" borderId="13"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0" fillId="33" borderId="13" xfId="0" applyFont="1" applyFill="1" applyBorder="1" applyAlignment="1" applyProtection="1">
      <alignment horizontal="center" vertical="top" wrapText="1"/>
      <protection/>
    </xf>
    <xf numFmtId="0" fontId="0" fillId="33" borderId="19" xfId="0" applyFont="1" applyFill="1" applyBorder="1" applyAlignment="1" applyProtection="1">
      <alignment horizontal="center" vertical="top" wrapText="1"/>
      <protection/>
    </xf>
    <xf numFmtId="0" fontId="7" fillId="34" borderId="34" xfId="0" applyFont="1" applyFill="1" applyBorder="1" applyAlignment="1" applyProtection="1">
      <alignment horizontal="left" vertical="top" wrapText="1"/>
      <protection/>
    </xf>
    <xf numFmtId="0" fontId="7" fillId="34" borderId="35" xfId="0" applyFont="1" applyFill="1" applyBorder="1" applyAlignment="1" applyProtection="1">
      <alignment horizontal="left" vertical="top" wrapText="1"/>
      <protection/>
    </xf>
    <xf numFmtId="0" fontId="7" fillId="34" borderId="36" xfId="0" applyFont="1" applyFill="1" applyBorder="1" applyAlignment="1" applyProtection="1">
      <alignment horizontal="left" vertical="top" wrapText="1"/>
      <protection/>
    </xf>
    <xf numFmtId="49" fontId="0" fillId="0" borderId="14" xfId="0" applyNumberFormat="1" applyFont="1" applyBorder="1" applyAlignment="1" applyProtection="1">
      <alignment horizontal="left" vertical="top"/>
      <protection locked="0"/>
    </xf>
    <xf numFmtId="49" fontId="0" fillId="0" borderId="13" xfId="0" applyNumberFormat="1" applyFont="1" applyBorder="1" applyAlignment="1" applyProtection="1">
      <alignment horizontal="left" vertical="top"/>
      <protection locked="0"/>
    </xf>
    <xf numFmtId="0" fontId="0" fillId="33" borderId="13" xfId="0" applyFont="1" applyFill="1" applyBorder="1" applyAlignment="1" applyProtection="1">
      <alignment horizontal="center" vertical="top"/>
      <protection/>
    </xf>
    <xf numFmtId="0" fontId="0" fillId="33" borderId="19" xfId="0" applyFont="1" applyFill="1" applyBorder="1" applyAlignment="1" applyProtection="1">
      <alignment horizontal="center" vertical="top"/>
      <protection/>
    </xf>
    <xf numFmtId="0" fontId="0" fillId="33" borderId="14" xfId="0" applyFont="1" applyFill="1" applyBorder="1" applyAlignment="1" applyProtection="1">
      <alignment horizontal="right" vertical="top" wrapText="1"/>
      <protection/>
    </xf>
    <xf numFmtId="0" fontId="0" fillId="33" borderId="13" xfId="0" applyFont="1" applyFill="1" applyBorder="1" applyAlignment="1" applyProtection="1">
      <alignment horizontal="right" vertical="top" wrapText="1"/>
      <protection/>
    </xf>
    <xf numFmtId="167" fontId="0" fillId="0" borderId="13" xfId="0" applyNumberFormat="1" applyFont="1" applyBorder="1" applyAlignment="1" applyProtection="1">
      <alignment horizontal="center" vertical="top"/>
      <protection locked="0"/>
    </xf>
    <xf numFmtId="167" fontId="0" fillId="0" borderId="43" xfId="0" applyNumberFormat="1" applyFont="1" applyFill="1" applyBorder="1" applyAlignment="1" applyProtection="1">
      <alignment horizontal="left" vertical="top" wrapText="1"/>
      <protection/>
    </xf>
    <xf numFmtId="167" fontId="0" fillId="0" borderId="44" xfId="0" applyNumberFormat="1" applyFont="1" applyFill="1" applyBorder="1" applyAlignment="1" applyProtection="1">
      <alignment horizontal="left" vertical="top" wrapText="1"/>
      <protection/>
    </xf>
    <xf numFmtId="167" fontId="0" fillId="0" borderId="45" xfId="0" applyNumberFormat="1" applyFont="1" applyFill="1" applyBorder="1" applyAlignment="1" applyProtection="1">
      <alignment horizontal="left" vertical="top" wrapText="1"/>
      <protection/>
    </xf>
    <xf numFmtId="0" fontId="0" fillId="33" borderId="26" xfId="0" applyFont="1" applyFill="1" applyBorder="1" applyAlignment="1" applyProtection="1">
      <alignment horizontal="center" vertical="top" wrapText="1"/>
      <protection/>
    </xf>
    <xf numFmtId="0" fontId="0" fillId="33" borderId="17" xfId="0" applyFont="1" applyFill="1" applyBorder="1" applyAlignment="1" applyProtection="1">
      <alignment horizontal="center" vertical="top" wrapText="1"/>
      <protection/>
    </xf>
    <xf numFmtId="0" fontId="0" fillId="33" borderId="42" xfId="0" applyFont="1" applyFill="1" applyBorder="1" applyAlignment="1" applyProtection="1">
      <alignment horizontal="center" vertical="top" wrapText="1"/>
      <protection/>
    </xf>
    <xf numFmtId="0" fontId="2" fillId="33" borderId="14" xfId="0" applyFont="1" applyFill="1" applyBorder="1" applyAlignment="1" applyProtection="1">
      <alignment horizontal="left" vertical="top"/>
      <protection/>
    </xf>
    <xf numFmtId="0" fontId="0" fillId="0" borderId="13" xfId="0" applyFont="1" applyBorder="1" applyAlignment="1" applyProtection="1">
      <alignment horizontal="center" vertical="top" wrapText="1"/>
      <protection locked="0"/>
    </xf>
    <xf numFmtId="0" fontId="0" fillId="0" borderId="13"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6"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2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2" fillId="33" borderId="15" xfId="0" applyFont="1" applyFill="1" applyBorder="1" applyAlignment="1" applyProtection="1">
      <alignment horizontal="left" vertical="top"/>
      <protection/>
    </xf>
    <xf numFmtId="0" fontId="2" fillId="33" borderId="31" xfId="0" applyFont="1" applyFill="1" applyBorder="1" applyAlignment="1" applyProtection="1">
      <alignment horizontal="left" vertical="top"/>
      <protection/>
    </xf>
    <xf numFmtId="0" fontId="0" fillId="0" borderId="32" xfId="0" applyFont="1" applyBorder="1" applyAlignment="1" applyProtection="1">
      <alignment horizontal="center" vertical="top" wrapText="1"/>
      <protection locked="0"/>
    </xf>
    <xf numFmtId="49" fontId="0" fillId="0" borderId="26" xfId="0" applyNumberFormat="1" applyFont="1" applyFill="1" applyBorder="1" applyAlignment="1" applyProtection="1">
      <alignment horizontal="left" vertical="top"/>
      <protection/>
    </xf>
    <xf numFmtId="49" fontId="0" fillId="0" borderId="18" xfId="0" applyNumberFormat="1" applyFont="1" applyFill="1" applyBorder="1" applyAlignment="1" applyProtection="1">
      <alignment horizontal="left" vertical="top"/>
      <protection/>
    </xf>
    <xf numFmtId="49" fontId="0" fillId="0" borderId="17" xfId="0" applyNumberFormat="1" applyFont="1" applyFill="1" applyBorder="1" applyAlignment="1" applyProtection="1">
      <alignment horizontal="left" vertical="top"/>
      <protection/>
    </xf>
    <xf numFmtId="49" fontId="0" fillId="0" borderId="42" xfId="0" applyNumberFormat="1" applyFont="1" applyFill="1" applyBorder="1" applyAlignment="1" applyProtection="1">
      <alignment horizontal="left" vertical="top"/>
      <protection/>
    </xf>
    <xf numFmtId="0" fontId="2" fillId="33" borderId="0" xfId="0" applyFont="1" applyFill="1" applyBorder="1" applyAlignment="1" applyProtection="1">
      <alignment horizontal="left"/>
      <protection/>
    </xf>
    <xf numFmtId="0" fontId="7" fillId="36" borderId="34" xfId="0" applyFont="1" applyFill="1" applyBorder="1" applyAlignment="1" applyProtection="1">
      <alignment vertical="top"/>
      <protection/>
    </xf>
    <xf numFmtId="0" fontId="7" fillId="36" borderId="35" xfId="0" applyFont="1" applyFill="1" applyBorder="1" applyAlignment="1" applyProtection="1">
      <alignment vertical="top"/>
      <protection/>
    </xf>
    <xf numFmtId="0" fontId="7" fillId="36" borderId="36" xfId="0" applyFont="1" applyFill="1" applyBorder="1" applyAlignment="1" applyProtection="1">
      <alignment vertical="top"/>
      <protection/>
    </xf>
    <xf numFmtId="0" fontId="0" fillId="0" borderId="18" xfId="0" applyFont="1" applyBorder="1" applyAlignment="1" applyProtection="1">
      <alignment horizontal="left" vertical="top" wrapText="1"/>
      <protection locked="0"/>
    </xf>
    <xf numFmtId="0" fontId="2" fillId="33" borderId="0" xfId="0" applyFont="1" applyFill="1" applyBorder="1" applyAlignment="1" applyProtection="1">
      <alignment horizontal="center" vertical="top"/>
      <protection/>
    </xf>
    <xf numFmtId="0" fontId="0" fillId="0" borderId="48" xfId="0" applyFont="1" applyBorder="1" applyAlignment="1" applyProtection="1">
      <alignment horizontal="left" vertical="top" wrapText="1"/>
      <protection locked="0"/>
    </xf>
    <xf numFmtId="0" fontId="0" fillId="0" borderId="19" xfId="0" applyFont="1" applyBorder="1" applyAlignment="1" applyProtection="1">
      <alignment horizontal="center" vertical="top" wrapText="1"/>
      <protection locked="0"/>
    </xf>
    <xf numFmtId="0" fontId="0" fillId="0" borderId="1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14" xfId="0" applyFont="1" applyBorder="1" applyAlignment="1" applyProtection="1">
      <alignment horizontal="center" vertical="top" wrapText="1"/>
      <protection locked="0"/>
    </xf>
    <xf numFmtId="0" fontId="2" fillId="33" borderId="15" xfId="0" applyFont="1" applyFill="1" applyBorder="1" applyAlignment="1" applyProtection="1">
      <alignment horizontal="center" vertical="top"/>
      <protection/>
    </xf>
    <xf numFmtId="0" fontId="0" fillId="0" borderId="33" xfId="0" applyFont="1" applyBorder="1" applyAlignment="1" applyProtection="1">
      <alignment horizontal="center" vertical="top" wrapText="1"/>
      <protection locked="0"/>
    </xf>
    <xf numFmtId="0" fontId="2" fillId="33" borderId="31" xfId="0" applyFont="1" applyFill="1" applyBorder="1" applyAlignment="1" applyProtection="1">
      <alignment horizontal="center" vertical="top"/>
      <protection/>
    </xf>
    <xf numFmtId="0" fontId="0" fillId="0" borderId="20" xfId="0" applyFont="1" applyFill="1" applyBorder="1" applyAlignment="1" applyProtection="1">
      <alignment horizontal="right" vertical="top"/>
      <protection/>
    </xf>
    <xf numFmtId="0" fontId="0" fillId="0" borderId="21" xfId="0" applyFont="1" applyFill="1" applyBorder="1" applyAlignment="1" applyProtection="1">
      <alignment horizontal="right" vertical="top"/>
      <protection/>
    </xf>
    <xf numFmtId="167" fontId="0" fillId="0" borderId="10" xfId="0" applyNumberFormat="1" applyFont="1" applyFill="1" applyBorder="1" applyAlignment="1" applyProtection="1">
      <alignment horizontal="right" vertical="top"/>
      <protection/>
    </xf>
    <xf numFmtId="167" fontId="0" fillId="0" borderId="12" xfId="0" applyNumberFormat="1" applyFont="1" applyFill="1" applyBorder="1" applyAlignment="1" applyProtection="1">
      <alignment horizontal="right" vertical="top"/>
      <protection/>
    </xf>
    <xf numFmtId="167" fontId="0" fillId="35" borderId="10" xfId="0" applyNumberFormat="1" applyFont="1" applyFill="1" applyBorder="1" applyAlignment="1" applyProtection="1">
      <alignment horizontal="right" vertical="top"/>
      <protection/>
    </xf>
    <xf numFmtId="167" fontId="0" fillId="35" borderId="12" xfId="0" applyNumberFormat="1" applyFont="1" applyFill="1" applyBorder="1" applyAlignment="1" applyProtection="1">
      <alignment horizontal="right" vertical="top"/>
      <protection/>
    </xf>
    <xf numFmtId="167" fontId="0" fillId="0" borderId="30" xfId="0" applyNumberFormat="1" applyFont="1" applyFill="1" applyBorder="1" applyAlignment="1" applyProtection="1">
      <alignment horizontal="right" vertical="top"/>
      <protection/>
    </xf>
    <xf numFmtId="167" fontId="0" fillId="0" borderId="15" xfId="0" applyNumberFormat="1" applyFont="1" applyFill="1" applyBorder="1" applyAlignment="1" applyProtection="1">
      <alignment horizontal="right" vertical="top"/>
      <protection/>
    </xf>
    <xf numFmtId="167" fontId="0" fillId="0" borderId="28" xfId="0" applyNumberFormat="1" applyFont="1" applyFill="1" applyBorder="1" applyAlignment="1" applyProtection="1">
      <alignment horizontal="right" vertical="top"/>
      <protection/>
    </xf>
    <xf numFmtId="167" fontId="0" fillId="35" borderId="10" xfId="0" applyNumberFormat="1" applyFont="1" applyFill="1" applyBorder="1" applyAlignment="1" applyProtection="1">
      <alignment horizontal="right" vertical="top"/>
      <protection/>
    </xf>
    <xf numFmtId="167" fontId="0" fillId="35" borderId="12" xfId="0" applyNumberFormat="1" applyFont="1" applyFill="1" applyBorder="1" applyAlignment="1" applyProtection="1">
      <alignment horizontal="right" vertical="top"/>
      <protection/>
    </xf>
    <xf numFmtId="0" fontId="2" fillId="33" borderId="0" xfId="0" applyFont="1" applyFill="1" applyBorder="1" applyAlignment="1" applyProtection="1">
      <alignment horizontal="left" vertical="top"/>
      <protection/>
    </xf>
    <xf numFmtId="0" fontId="2" fillId="33" borderId="49" xfId="0" applyFont="1" applyFill="1" applyBorder="1" applyAlignment="1" applyProtection="1">
      <alignment horizontal="left" vertical="top"/>
      <protection/>
    </xf>
    <xf numFmtId="0" fontId="2" fillId="33" borderId="26" xfId="0" applyFont="1" applyFill="1" applyBorder="1" applyAlignment="1" applyProtection="1">
      <alignment horizontal="center" vertical="top"/>
      <protection/>
    </xf>
    <xf numFmtId="0" fontId="2" fillId="33" borderId="18" xfId="0" applyFont="1" applyFill="1" applyBorder="1" applyAlignment="1" applyProtection="1">
      <alignment horizontal="center" vertical="top"/>
      <protection/>
    </xf>
    <xf numFmtId="0" fontId="0" fillId="0" borderId="25" xfId="0" applyFont="1" applyFill="1" applyBorder="1" applyAlignment="1" applyProtection="1">
      <alignment horizontal="left" vertical="top"/>
      <protection/>
    </xf>
    <xf numFmtId="0" fontId="0" fillId="0" borderId="15" xfId="0" applyFont="1" applyFill="1" applyBorder="1" applyAlignment="1" applyProtection="1">
      <alignment horizontal="left" vertical="top"/>
      <protection/>
    </xf>
    <xf numFmtId="0" fontId="0" fillId="0" borderId="28" xfId="0" applyFont="1" applyFill="1" applyBorder="1" applyAlignment="1" applyProtection="1">
      <alignment horizontal="left" vertical="top"/>
      <protection/>
    </xf>
    <xf numFmtId="0" fontId="10" fillId="34" borderId="34" xfId="0" applyFont="1" applyFill="1" applyBorder="1" applyAlignment="1" applyProtection="1">
      <alignment horizontal="center" vertical="top"/>
      <protection/>
    </xf>
    <xf numFmtId="0" fontId="10" fillId="0" borderId="35" xfId="0" applyFont="1" applyBorder="1" applyAlignment="1" applyProtection="1">
      <alignment horizontal="center" vertical="top"/>
      <protection/>
    </xf>
    <xf numFmtId="0" fontId="10" fillId="0" borderId="36" xfId="0" applyFont="1" applyBorder="1" applyAlignment="1" applyProtection="1">
      <alignment horizontal="center" vertical="top"/>
      <protection/>
    </xf>
    <xf numFmtId="0" fontId="10" fillId="0" borderId="11" xfId="0" applyFont="1" applyBorder="1" applyAlignment="1" applyProtection="1">
      <alignment horizontal="center" vertical="top"/>
      <protection/>
    </xf>
    <xf numFmtId="0" fontId="10" fillId="0" borderId="0" xfId="0" applyFont="1" applyBorder="1" applyAlignment="1" applyProtection="1">
      <alignment horizontal="center" vertical="top"/>
      <protection/>
    </xf>
    <xf numFmtId="0" fontId="10" fillId="0" borderId="49" xfId="0" applyFont="1" applyBorder="1" applyAlignment="1" applyProtection="1">
      <alignment horizontal="center" vertical="top"/>
      <protection/>
    </xf>
    <xf numFmtId="0" fontId="10" fillId="0" borderId="50" xfId="0" applyFont="1" applyBorder="1" applyAlignment="1" applyProtection="1">
      <alignment horizontal="center" vertical="top"/>
      <protection/>
    </xf>
    <xf numFmtId="0" fontId="10" fillId="0" borderId="51" xfId="0" applyFont="1" applyBorder="1" applyAlignment="1" applyProtection="1">
      <alignment horizontal="center" vertical="top"/>
      <protection/>
    </xf>
    <xf numFmtId="0" fontId="10" fillId="0" borderId="52" xfId="0" applyFont="1" applyBorder="1" applyAlignment="1" applyProtection="1">
      <alignment horizontal="center" vertical="top"/>
      <protection/>
    </xf>
    <xf numFmtId="0" fontId="0" fillId="0" borderId="20" xfId="0" applyFont="1" applyFill="1" applyBorder="1" applyAlignment="1" applyProtection="1">
      <alignment horizontal="right" vertical="top"/>
      <protection/>
    </xf>
    <xf numFmtId="0" fontId="0" fillId="0" borderId="53" xfId="0" applyFont="1" applyFill="1" applyBorder="1" applyAlignment="1" applyProtection="1">
      <alignment horizontal="right" vertical="top"/>
      <protection/>
    </xf>
    <xf numFmtId="0" fontId="0" fillId="0" borderId="21" xfId="0" applyFont="1" applyFill="1" applyBorder="1" applyAlignment="1" applyProtection="1">
      <alignment horizontal="right" vertical="top"/>
      <protection/>
    </xf>
    <xf numFmtId="0" fontId="0" fillId="0" borderId="10" xfId="0" applyFont="1" applyFill="1" applyBorder="1" applyAlignment="1" applyProtection="1">
      <alignment horizontal="right" vertical="top"/>
      <protection/>
    </xf>
    <xf numFmtId="0" fontId="0" fillId="0" borderId="0" xfId="0" applyFont="1" applyFill="1" applyBorder="1" applyAlignment="1" applyProtection="1">
      <alignment horizontal="right" vertical="top"/>
      <protection/>
    </xf>
    <xf numFmtId="0" fontId="0" fillId="0" borderId="12" xfId="0" applyFont="1" applyFill="1" applyBorder="1" applyAlignment="1" applyProtection="1">
      <alignment horizontal="right" vertical="top"/>
      <protection/>
    </xf>
    <xf numFmtId="167" fontId="9" fillId="0" borderId="10" xfId="0" applyNumberFormat="1" applyFont="1" applyFill="1" applyBorder="1" applyAlignment="1" applyProtection="1">
      <alignment horizontal="right" vertical="top"/>
      <protection/>
    </xf>
    <xf numFmtId="167" fontId="9" fillId="0" borderId="0" xfId="0" applyNumberFormat="1" applyFont="1" applyFill="1" applyBorder="1" applyAlignment="1" applyProtection="1">
      <alignment horizontal="right" vertical="top"/>
      <protection/>
    </xf>
    <xf numFmtId="167" fontId="9" fillId="0" borderId="12" xfId="0" applyNumberFormat="1" applyFont="1" applyFill="1" applyBorder="1" applyAlignment="1" applyProtection="1">
      <alignment horizontal="right" vertical="top"/>
      <protection/>
    </xf>
    <xf numFmtId="49" fontId="0" fillId="0" borderId="14" xfId="0" applyNumberFormat="1" applyFont="1" applyBorder="1" applyAlignment="1" applyProtection="1">
      <alignment horizontal="left" vertical="top" wrapText="1"/>
      <protection locked="0"/>
    </xf>
    <xf numFmtId="0" fontId="7" fillId="36" borderId="38" xfId="0" applyFont="1" applyFill="1" applyBorder="1" applyAlignment="1" applyProtection="1">
      <alignment vertical="top"/>
      <protection/>
    </xf>
    <xf numFmtId="0" fontId="7" fillId="36" borderId="39" xfId="0" applyFont="1" applyFill="1" applyBorder="1" applyAlignment="1" applyProtection="1">
      <alignment vertical="top"/>
      <protection/>
    </xf>
    <xf numFmtId="0" fontId="7" fillId="36" borderId="40" xfId="0" applyFont="1" applyFill="1" applyBorder="1" applyAlignment="1" applyProtection="1">
      <alignment vertical="top"/>
      <protection/>
    </xf>
    <xf numFmtId="0" fontId="7" fillId="34" borderId="38" xfId="0" applyFont="1" applyFill="1" applyBorder="1" applyAlignment="1" applyProtection="1">
      <alignment vertical="top"/>
      <protection/>
    </xf>
    <xf numFmtId="0" fontId="7" fillId="34" borderId="39" xfId="0" applyFont="1" applyFill="1" applyBorder="1" applyAlignment="1" applyProtection="1">
      <alignment vertical="top"/>
      <protection/>
    </xf>
    <xf numFmtId="0" fontId="7" fillId="34" borderId="40" xfId="0" applyFont="1" applyFill="1" applyBorder="1" applyAlignment="1" applyProtection="1">
      <alignment vertical="top"/>
      <protection/>
    </xf>
    <xf numFmtId="0" fontId="0" fillId="0" borderId="3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167" fontId="0" fillId="0" borderId="13" xfId="0" applyNumberFormat="1" applyFont="1" applyBorder="1" applyAlignment="1" applyProtection="1">
      <alignment horizontal="center" vertical="top" wrapText="1"/>
      <protection locked="0"/>
    </xf>
    <xf numFmtId="0" fontId="8" fillId="34" borderId="39" xfId="0" applyFont="1" applyFill="1" applyBorder="1" applyAlignment="1" applyProtection="1">
      <alignment vertical="top"/>
      <protection/>
    </xf>
    <xf numFmtId="0" fontId="8" fillId="34" borderId="40" xfId="0" applyFont="1" applyFill="1" applyBorder="1" applyAlignment="1" applyProtection="1">
      <alignment vertical="top"/>
      <protection/>
    </xf>
    <xf numFmtId="0" fontId="2" fillId="33" borderId="25" xfId="0" applyFont="1" applyFill="1" applyBorder="1" applyAlignment="1" applyProtection="1">
      <alignment horizontal="right" vertical="top"/>
      <protection/>
    </xf>
    <xf numFmtId="0" fontId="2" fillId="33" borderId="28" xfId="0" applyFont="1" applyFill="1" applyBorder="1" applyAlignment="1" applyProtection="1">
      <alignment horizontal="right" vertical="top"/>
      <protection/>
    </xf>
    <xf numFmtId="0" fontId="2" fillId="33" borderId="27" xfId="0" applyFont="1" applyFill="1" applyBorder="1" applyAlignment="1" applyProtection="1">
      <alignment horizontal="left" vertical="top"/>
      <protection/>
    </xf>
    <xf numFmtId="0" fontId="2" fillId="33" borderId="53" xfId="0" applyFont="1" applyFill="1" applyBorder="1" applyAlignment="1" applyProtection="1">
      <alignment horizontal="left" vertical="top"/>
      <protection/>
    </xf>
    <xf numFmtId="0" fontId="2" fillId="33" borderId="21" xfId="0" applyFont="1" applyFill="1" applyBorder="1" applyAlignment="1" applyProtection="1">
      <alignment horizontal="left" vertical="top"/>
      <protection/>
    </xf>
    <xf numFmtId="0" fontId="0" fillId="33" borderId="54" xfId="0" applyFont="1" applyFill="1" applyBorder="1" applyAlignment="1" applyProtection="1">
      <alignment vertical="top"/>
      <protection/>
    </xf>
    <xf numFmtId="0" fontId="0" fillId="33" borderId="47" xfId="0" applyFont="1" applyFill="1" applyBorder="1" applyAlignment="1" applyProtection="1">
      <alignment vertical="top"/>
      <protection/>
    </xf>
    <xf numFmtId="0" fontId="0" fillId="33" borderId="41" xfId="0" applyFont="1" applyFill="1" applyBorder="1" applyAlignment="1" applyProtection="1">
      <alignment vertical="top"/>
      <protection/>
    </xf>
    <xf numFmtId="0" fontId="0" fillId="33" borderId="48" xfId="0" applyFont="1" applyFill="1" applyBorder="1" applyAlignment="1" applyProtection="1">
      <alignment vertical="top"/>
      <protection/>
    </xf>
    <xf numFmtId="49" fontId="2" fillId="0" borderId="16" xfId="0" applyNumberFormat="1" applyFont="1" applyBorder="1" applyAlignment="1" applyProtection="1">
      <alignment horizontal="center" vertical="top"/>
      <protection locked="0"/>
    </xf>
    <xf numFmtId="49" fontId="2" fillId="0" borderId="46" xfId="0" applyNumberFormat="1" applyFont="1" applyBorder="1" applyAlignment="1" applyProtection="1">
      <alignment horizontal="center" vertical="top"/>
      <protection locked="0"/>
    </xf>
    <xf numFmtId="49" fontId="2" fillId="0" borderId="47" xfId="0" applyNumberFormat="1" applyFont="1" applyBorder="1" applyAlignment="1" applyProtection="1">
      <alignment horizontal="center" vertical="top"/>
      <protection locked="0"/>
    </xf>
    <xf numFmtId="0" fontId="2" fillId="34" borderId="35" xfId="0" applyFont="1" applyFill="1" applyBorder="1" applyAlignment="1" applyProtection="1">
      <alignment horizontal="center" vertical="top"/>
      <protection/>
    </xf>
    <xf numFmtId="0" fontId="2" fillId="34" borderId="36" xfId="0" applyFont="1" applyFill="1" applyBorder="1" applyAlignment="1" applyProtection="1">
      <alignment horizontal="center" vertical="top"/>
      <protection/>
    </xf>
    <xf numFmtId="49" fontId="0" fillId="0" borderId="43" xfId="0" applyNumberFormat="1" applyFont="1" applyBorder="1" applyAlignment="1" applyProtection="1">
      <alignment horizontal="center" vertical="top"/>
      <protection locked="0"/>
    </xf>
    <xf numFmtId="49" fontId="0" fillId="0" borderId="44" xfId="0" applyNumberFormat="1" applyFont="1" applyBorder="1" applyAlignment="1" applyProtection="1">
      <alignment horizontal="center" vertical="top"/>
      <protection locked="0"/>
    </xf>
    <xf numFmtId="49" fontId="0" fillId="0" borderId="48" xfId="0" applyNumberFormat="1" applyFont="1" applyBorder="1" applyAlignment="1" applyProtection="1">
      <alignment horizontal="center" vertical="top"/>
      <protection locked="0"/>
    </xf>
    <xf numFmtId="49" fontId="9" fillId="0" borderId="16" xfId="0" applyNumberFormat="1" applyFont="1" applyFill="1" applyBorder="1" applyAlignment="1" applyProtection="1">
      <alignment horizontal="center" vertical="top"/>
      <protection locked="0"/>
    </xf>
    <xf numFmtId="49" fontId="9" fillId="0" borderId="55" xfId="0" applyNumberFormat="1" applyFont="1" applyFill="1" applyBorder="1" applyAlignment="1" applyProtection="1">
      <alignment horizontal="center" vertical="top"/>
      <protection locked="0"/>
    </xf>
    <xf numFmtId="49" fontId="9" fillId="0" borderId="43" xfId="0" applyNumberFormat="1" applyFont="1" applyFill="1" applyBorder="1" applyAlignment="1" applyProtection="1">
      <alignment horizontal="center" vertical="top"/>
      <protection locked="0"/>
    </xf>
    <xf numFmtId="49" fontId="9" fillId="0" borderId="45" xfId="0" applyNumberFormat="1" applyFont="1" applyFill="1" applyBorder="1" applyAlignment="1" applyProtection="1">
      <alignment horizontal="center" vertical="top"/>
      <protection locked="0"/>
    </xf>
    <xf numFmtId="0" fontId="0" fillId="33" borderId="16" xfId="0" applyFont="1" applyFill="1" applyBorder="1" applyAlignment="1" applyProtection="1">
      <alignment vertical="top"/>
      <protection/>
    </xf>
    <xf numFmtId="0" fontId="0" fillId="33" borderId="43" xfId="0" applyFont="1" applyFill="1" applyBorder="1" applyAlignment="1" applyProtection="1">
      <alignment vertical="top"/>
      <protection/>
    </xf>
    <xf numFmtId="0" fontId="2" fillId="34" borderId="25" xfId="0" applyFont="1" applyFill="1" applyBorder="1" applyAlignment="1" applyProtection="1">
      <alignment horizontal="center" vertical="top"/>
      <protection/>
    </xf>
    <xf numFmtId="0" fontId="2" fillId="34" borderId="15" xfId="0" applyFont="1" applyFill="1" applyBorder="1" applyAlignment="1" applyProtection="1">
      <alignment horizontal="center" vertical="top"/>
      <protection/>
    </xf>
    <xf numFmtId="0" fontId="2" fillId="34" borderId="28" xfId="0" applyFont="1" applyFill="1" applyBorder="1" applyAlignment="1" applyProtection="1">
      <alignment horizontal="center" vertical="top"/>
      <protection/>
    </xf>
    <xf numFmtId="0" fontId="2" fillId="34" borderId="29" xfId="0" applyFont="1" applyFill="1" applyBorder="1" applyAlignment="1" applyProtection="1">
      <alignment horizontal="center" vertical="top"/>
      <protection/>
    </xf>
    <xf numFmtId="0" fontId="2" fillId="34" borderId="17" xfId="0" applyFont="1" applyFill="1" applyBorder="1" applyAlignment="1" applyProtection="1">
      <alignment horizontal="center" vertical="top"/>
      <protection/>
    </xf>
    <xf numFmtId="0" fontId="2" fillId="34" borderId="18" xfId="0" applyFont="1" applyFill="1" applyBorder="1" applyAlignment="1" applyProtection="1">
      <alignment horizontal="center" vertical="top"/>
      <protection/>
    </xf>
    <xf numFmtId="0" fontId="2" fillId="33" borderId="27" xfId="0" applyFont="1" applyFill="1" applyBorder="1" applyAlignment="1" applyProtection="1">
      <alignment horizontal="center" vertical="top"/>
      <protection/>
    </xf>
    <xf numFmtId="0" fontId="2" fillId="33" borderId="53" xfId="0" applyFont="1" applyFill="1" applyBorder="1" applyAlignment="1" applyProtection="1">
      <alignment horizontal="center" vertical="top"/>
      <protection/>
    </xf>
    <xf numFmtId="0" fontId="0" fillId="0" borderId="30" xfId="0" applyFont="1" applyFill="1" applyBorder="1" applyAlignment="1" applyProtection="1">
      <alignment horizontal="center" vertical="top"/>
      <protection/>
    </xf>
    <xf numFmtId="0" fontId="0" fillId="0" borderId="28" xfId="0" applyFont="1" applyFill="1" applyBorder="1" applyAlignment="1" applyProtection="1">
      <alignment horizontal="center" vertical="top"/>
      <protection/>
    </xf>
    <xf numFmtId="0" fontId="2" fillId="33" borderId="11" xfId="0" applyFont="1" applyFill="1" applyBorder="1" applyAlignment="1" applyProtection="1">
      <alignment horizontal="center" vertical="top"/>
      <protection/>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7" fillId="34" borderId="22" xfId="0" applyFont="1" applyFill="1" applyBorder="1" applyAlignment="1" applyProtection="1">
      <alignment horizontal="center" vertical="top"/>
      <protection/>
    </xf>
    <xf numFmtId="0" fontId="0" fillId="0" borderId="37" xfId="0" applyFont="1" applyBorder="1" applyAlignment="1" applyProtection="1">
      <alignment horizontal="center" vertical="top" wrapText="1"/>
      <protection locked="0"/>
    </xf>
    <xf numFmtId="0" fontId="2" fillId="33" borderId="29" xfId="0" applyFont="1" applyFill="1" applyBorder="1" applyAlignment="1" applyProtection="1">
      <alignment horizontal="center" vertical="top"/>
      <protection/>
    </xf>
    <xf numFmtId="167" fontId="0" fillId="35" borderId="30" xfId="0" applyNumberFormat="1" applyFont="1" applyFill="1" applyBorder="1" applyAlignment="1" applyProtection="1">
      <alignment horizontal="right" vertical="top"/>
      <protection/>
    </xf>
    <xf numFmtId="167" fontId="0" fillId="35" borderId="28" xfId="0" applyNumberFormat="1" applyFont="1" applyFill="1" applyBorder="1" applyAlignment="1" applyProtection="1">
      <alignment horizontal="right" vertical="top"/>
      <protection/>
    </xf>
    <xf numFmtId="0" fontId="2" fillId="33" borderId="49" xfId="0" applyFont="1" applyFill="1" applyBorder="1" applyAlignment="1" applyProtection="1">
      <alignment horizontal="center" vertical="top"/>
      <protection/>
    </xf>
    <xf numFmtId="0" fontId="2" fillId="33" borderId="14"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protection/>
    </xf>
    <xf numFmtId="0" fontId="0" fillId="0" borderId="49" xfId="0" applyFont="1" applyFill="1" applyBorder="1" applyAlignment="1" applyProtection="1">
      <alignment horizontal="left" vertical="top"/>
      <protection/>
    </xf>
    <xf numFmtId="0" fontId="2" fillId="33" borderId="25" xfId="0" applyFont="1" applyFill="1" applyBorder="1" applyAlignment="1" applyProtection="1">
      <alignment horizontal="left" vertical="top"/>
      <protection/>
    </xf>
    <xf numFmtId="0" fontId="0" fillId="0" borderId="50" xfId="0" applyFont="1" applyFill="1" applyBorder="1" applyAlignment="1" applyProtection="1">
      <alignment horizontal="left" vertical="top"/>
      <protection/>
    </xf>
    <xf numFmtId="0" fontId="0" fillId="0" borderId="51" xfId="0" applyFont="1" applyFill="1" applyBorder="1" applyAlignment="1" applyProtection="1">
      <alignment horizontal="left" vertical="top"/>
      <protection/>
    </xf>
    <xf numFmtId="0" fontId="0" fillId="0" borderId="56" xfId="0" applyFont="1" applyFill="1" applyBorder="1" applyAlignment="1" applyProtection="1">
      <alignment horizontal="left" vertical="top"/>
      <protection/>
    </xf>
    <xf numFmtId="0" fontId="0" fillId="0" borderId="52" xfId="0" applyFont="1" applyFill="1" applyBorder="1" applyAlignment="1" applyProtection="1">
      <alignment horizontal="left" vertical="top"/>
      <protection/>
    </xf>
    <xf numFmtId="49" fontId="2" fillId="33" borderId="29" xfId="0" applyNumberFormat="1" applyFont="1" applyFill="1" applyBorder="1" applyAlignment="1" applyProtection="1">
      <alignment horizontal="right" vertical="top"/>
      <protection locked="0"/>
    </xf>
    <xf numFmtId="49" fontId="2" fillId="33" borderId="17" xfId="0" applyNumberFormat="1" applyFont="1" applyFill="1" applyBorder="1" applyAlignment="1" applyProtection="1">
      <alignment horizontal="right" vertical="top"/>
      <protection locked="0"/>
    </xf>
    <xf numFmtId="49" fontId="2" fillId="33" borderId="18" xfId="0" applyNumberFormat="1" applyFont="1" applyFill="1" applyBorder="1" applyAlignment="1" applyProtection="1">
      <alignment horizontal="right" vertical="top"/>
      <protection locked="0"/>
    </xf>
    <xf numFmtId="0" fontId="2" fillId="33" borderId="49" xfId="0" applyFont="1" applyFill="1" applyBorder="1" applyAlignment="1" applyProtection="1">
      <alignment horizontal="left"/>
      <protection/>
    </xf>
    <xf numFmtId="0" fontId="0" fillId="33" borderId="38" xfId="0" applyFont="1" applyFill="1" applyBorder="1" applyAlignment="1" applyProtection="1">
      <alignment horizontal="center" vertical="top"/>
      <protection locked="0"/>
    </xf>
    <xf numFmtId="0" fontId="0" fillId="33" borderId="39" xfId="0" applyFont="1" applyFill="1" applyBorder="1" applyAlignment="1" applyProtection="1">
      <alignment horizontal="center" vertical="top"/>
      <protection locked="0"/>
    </xf>
    <xf numFmtId="0" fontId="0" fillId="33" borderId="40" xfId="0" applyFont="1" applyFill="1" applyBorder="1" applyAlignment="1" applyProtection="1">
      <alignment horizontal="center" vertical="top"/>
      <protection locked="0"/>
    </xf>
    <xf numFmtId="0" fontId="2" fillId="33" borderId="41" xfId="0" applyFont="1" applyFill="1" applyBorder="1" applyAlignment="1" applyProtection="1">
      <alignment horizontal="right" vertical="top"/>
      <protection/>
    </xf>
    <xf numFmtId="0" fontId="2" fillId="33" borderId="44" xfId="0" applyFont="1" applyFill="1" applyBorder="1" applyAlignment="1" applyProtection="1">
      <alignment horizontal="right" vertical="top"/>
      <protection/>
    </xf>
    <xf numFmtId="0" fontId="2" fillId="33" borderId="48" xfId="0" applyFont="1" applyFill="1" applyBorder="1" applyAlignment="1" applyProtection="1">
      <alignment horizontal="right" vertical="top"/>
      <protection/>
    </xf>
    <xf numFmtId="49" fontId="0" fillId="0" borderId="43" xfId="0" applyNumberFormat="1" applyFont="1" applyFill="1" applyBorder="1" applyAlignment="1" applyProtection="1">
      <alignment horizontal="left" vertical="top"/>
      <protection/>
    </xf>
    <xf numFmtId="49" fontId="0" fillId="0" borderId="48" xfId="0" applyNumberFormat="1" applyFont="1" applyFill="1" applyBorder="1" applyAlignment="1" applyProtection="1">
      <alignment horizontal="left" vertical="top"/>
      <protection/>
    </xf>
    <xf numFmtId="0" fontId="2" fillId="33" borderId="20" xfId="0" applyFont="1" applyFill="1" applyBorder="1" applyAlignment="1" applyProtection="1">
      <alignment horizontal="center" vertical="top" wrapText="1"/>
      <protection locked="0"/>
    </xf>
    <xf numFmtId="0" fontId="2" fillId="33" borderId="53" xfId="0" applyFont="1" applyFill="1" applyBorder="1" applyAlignment="1" applyProtection="1">
      <alignment horizontal="center" vertical="top"/>
      <protection locked="0"/>
    </xf>
    <xf numFmtId="0" fontId="2" fillId="33" borderId="57" xfId="0" applyFont="1" applyFill="1" applyBorder="1" applyAlignment="1" applyProtection="1">
      <alignment horizontal="center" vertical="top"/>
      <protection locked="0"/>
    </xf>
    <xf numFmtId="0" fontId="2" fillId="33" borderId="56" xfId="0" applyFont="1" applyFill="1" applyBorder="1" applyAlignment="1" applyProtection="1">
      <alignment horizontal="center" vertical="top"/>
      <protection locked="0"/>
    </xf>
    <xf numFmtId="0" fontId="2" fillId="33" borderId="51" xfId="0" applyFont="1" applyFill="1" applyBorder="1" applyAlignment="1" applyProtection="1">
      <alignment horizontal="center" vertical="top"/>
      <protection locked="0"/>
    </xf>
    <xf numFmtId="0" fontId="2" fillId="33" borderId="52" xfId="0" applyFont="1" applyFill="1" applyBorder="1" applyAlignment="1" applyProtection="1">
      <alignment horizontal="center" vertical="top"/>
      <protection locked="0"/>
    </xf>
    <xf numFmtId="0" fontId="2" fillId="35" borderId="26" xfId="0" applyFont="1" applyFill="1" applyBorder="1" applyAlignment="1" applyProtection="1">
      <alignment horizontal="center" vertical="top"/>
      <protection/>
    </xf>
    <xf numFmtId="0" fontId="2" fillId="35" borderId="17" xfId="0" applyFont="1" applyFill="1" applyBorder="1" applyAlignment="1" applyProtection="1">
      <alignment horizontal="center" vertical="top"/>
      <protection/>
    </xf>
    <xf numFmtId="0" fontId="2" fillId="35" borderId="18" xfId="0" applyFont="1" applyFill="1" applyBorder="1" applyAlignment="1" applyProtection="1">
      <alignment horizontal="center" vertical="top"/>
      <protection/>
    </xf>
    <xf numFmtId="0" fontId="0" fillId="0" borderId="29" xfId="0" applyFont="1" applyBorder="1" applyAlignment="1" applyProtection="1">
      <alignment horizontal="left" vertical="top" wrapText="1"/>
      <protection locked="0"/>
    </xf>
    <xf numFmtId="49" fontId="0" fillId="0" borderId="44" xfId="0" applyNumberFormat="1" applyFont="1" applyFill="1" applyBorder="1" applyAlignment="1" applyProtection="1">
      <alignment horizontal="left" vertical="top"/>
      <protection/>
    </xf>
    <xf numFmtId="49" fontId="0" fillId="0" borderId="45" xfId="0" applyNumberFormat="1" applyFont="1" applyFill="1" applyBorder="1" applyAlignment="1" applyProtection="1">
      <alignment horizontal="left" vertical="top"/>
      <protection/>
    </xf>
    <xf numFmtId="0" fontId="0" fillId="0" borderId="41"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10"/>
        </patternFill>
      </fill>
    </dxf>
    <dxf>
      <font>
        <color auto="1"/>
      </font>
      <fill>
        <patternFill>
          <bgColor indexed="10"/>
        </patternFill>
      </fill>
    </dxf>
    <dxf>
      <font>
        <color indexed="22"/>
      </font>
      <fill>
        <patternFill patternType="solid">
          <bgColor indexed="22"/>
        </patternFill>
      </fill>
    </dxf>
    <dxf>
      <fill>
        <patternFill>
          <bgColor indexed="10"/>
        </patternFill>
      </fill>
    </dxf>
    <dxf>
      <font>
        <color auto="1"/>
      </font>
      <fill>
        <patternFill>
          <bgColor indexed="10"/>
        </patternFill>
      </fill>
    </dxf>
    <dxf>
      <font>
        <color indexed="22"/>
      </font>
    </dxf>
    <dxf>
      <font>
        <color indexed="9"/>
      </font>
    </dxf>
    <dxf>
      <fill>
        <patternFill>
          <bgColor indexed="10"/>
        </patternFill>
      </fill>
    </dxf>
    <dxf>
      <font>
        <color rgb="FFFFFFFF"/>
      </font>
      <border/>
    </dxf>
    <dxf>
      <font>
        <color rgb="FFC0C0C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671"/>
  <sheetViews>
    <sheetView tabSelected="1" defaultGridColor="0" zoomScalePageLayoutView="0" colorId="57" workbookViewId="0" topLeftCell="A181">
      <selection activeCell="A127" sqref="A127"/>
    </sheetView>
  </sheetViews>
  <sheetFormatPr defaultColWidth="9.33203125" defaultRowHeight="11.25"/>
  <cols>
    <col min="1" max="1" width="17" style="15" customWidth="1"/>
    <col min="2" max="2" width="11" style="15" customWidth="1"/>
    <col min="3" max="3" width="8.66015625" style="15" customWidth="1"/>
    <col min="4" max="5" width="9.33203125" style="15" customWidth="1"/>
    <col min="6" max="6" width="13.66015625" style="15" customWidth="1"/>
    <col min="7" max="8" width="9.33203125" style="15" customWidth="1"/>
    <col min="9" max="9" width="11.5" style="15" customWidth="1"/>
    <col min="10" max="10" width="12.83203125" style="15" customWidth="1"/>
    <col min="11" max="15" width="3.83203125" style="15" customWidth="1"/>
    <col min="16" max="16384" width="9.33203125" style="15" customWidth="1"/>
  </cols>
  <sheetData>
    <row r="1" spans="1:10" s="12" customFormat="1" ht="11.25">
      <c r="A1" s="349" t="s">
        <v>73</v>
      </c>
      <c r="B1" s="350"/>
      <c r="C1" s="353"/>
      <c r="D1" s="354"/>
      <c r="E1" s="354"/>
      <c r="F1" s="355"/>
      <c r="G1" s="365" t="s">
        <v>5</v>
      </c>
      <c r="H1" s="350"/>
      <c r="I1" s="361"/>
      <c r="J1" s="362"/>
    </row>
    <row r="2" spans="1:10" s="12" customFormat="1" ht="12" thickBot="1">
      <c r="A2" s="351" t="s">
        <v>77</v>
      </c>
      <c r="B2" s="352"/>
      <c r="C2" s="358"/>
      <c r="D2" s="359"/>
      <c r="E2" s="359"/>
      <c r="F2" s="360"/>
      <c r="G2" s="366" t="s">
        <v>6</v>
      </c>
      <c r="H2" s="352"/>
      <c r="I2" s="363"/>
      <c r="J2" s="364"/>
    </row>
    <row r="3" spans="1:10" ht="11.25">
      <c r="A3" s="367" t="s">
        <v>11</v>
      </c>
      <c r="B3" s="368"/>
      <c r="C3" s="368"/>
      <c r="D3" s="369"/>
      <c r="E3" s="14"/>
      <c r="F3" s="356" t="s">
        <v>63</v>
      </c>
      <c r="G3" s="356"/>
      <c r="H3" s="356"/>
      <c r="I3" s="356"/>
      <c r="J3" s="357"/>
    </row>
    <row r="4" spans="1:10" ht="11.25">
      <c r="A4" s="373" t="s">
        <v>12</v>
      </c>
      <c r="B4" s="374"/>
      <c r="C4" s="16" t="s">
        <v>1</v>
      </c>
      <c r="D4" s="17" t="s">
        <v>2</v>
      </c>
      <c r="E4" s="412" t="s">
        <v>167</v>
      </c>
      <c r="F4" s="413"/>
      <c r="G4" s="414"/>
      <c r="H4" s="18" t="s">
        <v>29</v>
      </c>
      <c r="I4" s="18" t="s">
        <v>1</v>
      </c>
      <c r="J4" s="19" t="s">
        <v>2</v>
      </c>
    </row>
    <row r="5" spans="1:10" s="12" customFormat="1" ht="11.25">
      <c r="A5" s="20"/>
      <c r="B5" s="21" t="s">
        <v>14</v>
      </c>
      <c r="C5" s="22">
        <v>0</v>
      </c>
      <c r="D5" s="23"/>
      <c r="E5" s="24"/>
      <c r="F5" s="24"/>
      <c r="G5" s="25" t="s">
        <v>34</v>
      </c>
      <c r="H5" s="26">
        <f aca="true" t="shared" si="0" ref="H5:H15">I5+(2*J5)</f>
        <v>0</v>
      </c>
      <c r="I5" s="27"/>
      <c r="J5" s="28"/>
    </row>
    <row r="6" spans="1:10" s="12" customFormat="1" ht="11.25">
      <c r="A6" s="29"/>
      <c r="B6" s="30" t="s">
        <v>16</v>
      </c>
      <c r="C6" s="31">
        <v>0</v>
      </c>
      <c r="D6" s="32"/>
      <c r="E6" s="33"/>
      <c r="F6" s="34"/>
      <c r="G6" s="25" t="s">
        <v>36</v>
      </c>
      <c r="H6" s="26">
        <f t="shared" si="0"/>
        <v>0</v>
      </c>
      <c r="I6" s="27"/>
      <c r="J6" s="28"/>
    </row>
    <row r="7" spans="1:10" s="12" customFormat="1" ht="11.25">
      <c r="A7" s="29"/>
      <c r="B7" s="30" t="s">
        <v>18</v>
      </c>
      <c r="C7" s="31">
        <v>0</v>
      </c>
      <c r="D7" s="32"/>
      <c r="E7" s="33"/>
      <c r="F7" s="35"/>
      <c r="G7" s="25" t="s">
        <v>38</v>
      </c>
      <c r="H7" s="26">
        <f t="shared" si="0"/>
        <v>0</v>
      </c>
      <c r="I7" s="27"/>
      <c r="J7" s="28"/>
    </row>
    <row r="8" spans="1:10" s="12" customFormat="1" ht="11.25">
      <c r="A8" s="29"/>
      <c r="B8" s="30" t="s">
        <v>20</v>
      </c>
      <c r="C8" s="31">
        <v>0</v>
      </c>
      <c r="D8" s="32"/>
      <c r="E8" s="33"/>
      <c r="F8" s="36"/>
      <c r="G8" s="30" t="s">
        <v>40</v>
      </c>
      <c r="H8" s="26">
        <f t="shared" si="0"/>
        <v>0</v>
      </c>
      <c r="I8" s="27"/>
      <c r="J8" s="28"/>
    </row>
    <row r="9" spans="1:10" s="12" customFormat="1" ht="11.25">
      <c r="A9" s="29"/>
      <c r="B9" s="30" t="s">
        <v>22</v>
      </c>
      <c r="C9" s="31">
        <v>0</v>
      </c>
      <c r="D9" s="32"/>
      <c r="E9" s="33"/>
      <c r="F9" s="36"/>
      <c r="G9" s="30"/>
      <c r="H9" s="26">
        <f t="shared" si="0"/>
        <v>0</v>
      </c>
      <c r="I9" s="37"/>
      <c r="J9" s="38"/>
    </row>
    <row r="10" spans="1:10" s="12" customFormat="1" ht="11.25">
      <c r="A10" s="29"/>
      <c r="B10" s="30" t="s">
        <v>24</v>
      </c>
      <c r="C10" s="39">
        <f>SUM(C5:C9)</f>
        <v>0</v>
      </c>
      <c r="D10" s="32"/>
      <c r="E10" s="40"/>
      <c r="F10" s="36"/>
      <c r="G10" s="41"/>
      <c r="H10" s="26">
        <f t="shared" si="0"/>
        <v>0</v>
      </c>
      <c r="I10" s="37"/>
      <c r="J10" s="38"/>
    </row>
    <row r="11" spans="1:10" s="12" customFormat="1" ht="11.25">
      <c r="A11" s="29"/>
      <c r="B11" s="30" t="s">
        <v>113</v>
      </c>
      <c r="C11" s="42">
        <v>1</v>
      </c>
      <c r="D11" s="32"/>
      <c r="E11" s="40"/>
      <c r="F11" s="36"/>
      <c r="G11" s="30"/>
      <c r="H11" s="26">
        <f t="shared" si="0"/>
        <v>0</v>
      </c>
      <c r="I11" s="37"/>
      <c r="J11" s="38"/>
    </row>
    <row r="12" spans="1:10" s="12" customFormat="1" ht="11.25">
      <c r="A12" s="29"/>
      <c r="B12" s="30" t="s">
        <v>114</v>
      </c>
      <c r="C12" s="43">
        <v>0</v>
      </c>
      <c r="D12" s="44"/>
      <c r="E12" s="33"/>
      <c r="F12" s="36"/>
      <c r="G12" s="30"/>
      <c r="H12" s="26">
        <f t="shared" si="0"/>
        <v>0</v>
      </c>
      <c r="I12" s="37"/>
      <c r="J12" s="38"/>
    </row>
    <row r="13" spans="1:10" s="12" customFormat="1" ht="11.25">
      <c r="A13" s="29"/>
      <c r="B13" s="30" t="s">
        <v>115</v>
      </c>
      <c r="C13" s="45">
        <f>Tax_Rate+Revenue_Net_Income</f>
        <v>1</v>
      </c>
      <c r="D13" s="46"/>
      <c r="E13" s="33"/>
      <c r="F13" s="36"/>
      <c r="G13" s="30"/>
      <c r="H13" s="26">
        <f t="shared" si="0"/>
        <v>0</v>
      </c>
      <c r="I13" s="37"/>
      <c r="J13" s="38"/>
    </row>
    <row r="14" spans="1:10" s="12" customFormat="1" ht="11.25">
      <c r="A14" s="29"/>
      <c r="B14" s="30" t="s">
        <v>59</v>
      </c>
      <c r="C14" s="47">
        <f>ROUND((Revenue_Total_Base_Income*Revenue_Saved_GP),1)</f>
        <v>0</v>
      </c>
      <c r="D14" s="48">
        <v>0</v>
      </c>
      <c r="E14" s="49"/>
      <c r="F14" s="36"/>
      <c r="G14" s="30"/>
      <c r="H14" s="26">
        <f t="shared" si="0"/>
        <v>0</v>
      </c>
      <c r="I14" s="37"/>
      <c r="J14" s="38"/>
    </row>
    <row r="15" spans="1:10" s="12" customFormat="1" ht="11.25">
      <c r="A15" s="29"/>
      <c r="B15" s="30" t="s">
        <v>26</v>
      </c>
      <c r="C15" s="50">
        <v>0</v>
      </c>
      <c r="D15" s="51"/>
      <c r="E15" s="49"/>
      <c r="F15" s="36"/>
      <c r="G15" s="52"/>
      <c r="H15" s="26">
        <f t="shared" si="0"/>
        <v>0</v>
      </c>
      <c r="I15" s="37"/>
      <c r="J15" s="38"/>
    </row>
    <row r="16" spans="1:10" s="12" customFormat="1" ht="11.25">
      <c r="A16" s="29"/>
      <c r="B16" s="30" t="s">
        <v>51</v>
      </c>
      <c r="C16" s="47">
        <f>Transfers_Sub_NFP</f>
        <v>0</v>
      </c>
      <c r="D16" s="53">
        <f>Transfers_Sub_Agro</f>
        <v>0</v>
      </c>
      <c r="E16" s="49"/>
      <c r="F16" s="33"/>
      <c r="G16" s="30" t="s">
        <v>30</v>
      </c>
      <c r="H16" s="26">
        <f aca="true" t="shared" si="1" ref="H16:H24">I16+(2*J16)</f>
        <v>0</v>
      </c>
      <c r="I16" s="27"/>
      <c r="J16" s="28"/>
    </row>
    <row r="17" spans="1:10" s="12" customFormat="1" ht="11.25">
      <c r="A17" s="29"/>
      <c r="B17" s="30" t="s">
        <v>27</v>
      </c>
      <c r="C17" s="47">
        <f>ROUND((Agro_Into_GP/2)+(D33/2),1)</f>
        <v>0</v>
      </c>
      <c r="D17" s="53">
        <f>ROUND(((Agro_Into_NFP/4)+(D34/4)),1)</f>
        <v>0</v>
      </c>
      <c r="E17" s="49"/>
      <c r="F17" s="54"/>
      <c r="G17" s="25" t="s">
        <v>31</v>
      </c>
      <c r="H17" s="26">
        <f t="shared" si="1"/>
        <v>0</v>
      </c>
      <c r="I17" s="27"/>
      <c r="J17" s="28"/>
    </row>
    <row r="18" spans="1:10" s="12" customFormat="1" ht="11.25">
      <c r="A18" s="29"/>
      <c r="B18" s="30"/>
      <c r="C18" s="55"/>
      <c r="D18" s="56"/>
      <c r="E18" s="49"/>
      <c r="F18" s="33"/>
      <c r="G18" s="30" t="s">
        <v>32</v>
      </c>
      <c r="H18" s="26">
        <f t="shared" si="1"/>
        <v>0</v>
      </c>
      <c r="I18" s="27"/>
      <c r="J18" s="28"/>
    </row>
    <row r="19" spans="1:10" s="12" customFormat="1" ht="11.25">
      <c r="A19" s="29"/>
      <c r="B19" s="30"/>
      <c r="C19" s="55"/>
      <c r="D19" s="53"/>
      <c r="E19" s="49"/>
      <c r="F19" s="33"/>
      <c r="G19" s="30" t="s">
        <v>33</v>
      </c>
      <c r="H19" s="26">
        <f t="shared" si="1"/>
        <v>0</v>
      </c>
      <c r="I19" s="27"/>
      <c r="J19" s="28"/>
    </row>
    <row r="20" spans="1:10" s="12" customFormat="1" ht="11.25">
      <c r="A20" s="375"/>
      <c r="B20" s="376"/>
      <c r="C20" s="55"/>
      <c r="D20" s="56"/>
      <c r="E20" s="49"/>
      <c r="F20" s="33"/>
      <c r="G20" s="30" t="s">
        <v>35</v>
      </c>
      <c r="H20" s="26">
        <f t="shared" si="1"/>
        <v>0</v>
      </c>
      <c r="I20" s="27"/>
      <c r="J20" s="28"/>
    </row>
    <row r="21" spans="1:10" s="12" customFormat="1" ht="11.25">
      <c r="A21" s="344" t="s">
        <v>64</v>
      </c>
      <c r="B21" s="345"/>
      <c r="C21" s="58">
        <f>Revenue_Loans+Revenue_Loan_Payments-Transfers_Out_GP+Revenue_Agro_GP</f>
        <v>0</v>
      </c>
      <c r="D21" s="59">
        <f>D14-D16+D17</f>
        <v>0</v>
      </c>
      <c r="E21" s="60"/>
      <c r="F21" s="24"/>
      <c r="G21" s="25" t="s">
        <v>37</v>
      </c>
      <c r="H21" s="26">
        <f t="shared" si="1"/>
        <v>0</v>
      </c>
      <c r="I21" s="27"/>
      <c r="J21" s="28"/>
    </row>
    <row r="22" spans="1:10" s="12" customFormat="1" ht="11.25">
      <c r="A22" s="370" t="s">
        <v>61</v>
      </c>
      <c r="B22" s="371"/>
      <c r="C22" s="371"/>
      <c r="D22" s="372"/>
      <c r="E22" s="60"/>
      <c r="F22" s="24"/>
      <c r="G22" s="25" t="s">
        <v>39</v>
      </c>
      <c r="H22" s="26">
        <f t="shared" si="1"/>
        <v>0</v>
      </c>
      <c r="I22" s="27"/>
      <c r="J22" s="28"/>
    </row>
    <row r="23" spans="1:10" s="12" customFormat="1" ht="11.25">
      <c r="A23" s="382" t="s">
        <v>13</v>
      </c>
      <c r="B23" s="310"/>
      <c r="C23" s="16" t="s">
        <v>1</v>
      </c>
      <c r="D23" s="17" t="s">
        <v>2</v>
      </c>
      <c r="E23" s="60"/>
      <c r="F23" s="24"/>
      <c r="G23" s="25" t="s">
        <v>41</v>
      </c>
      <c r="H23" s="26">
        <f t="shared" si="1"/>
        <v>0</v>
      </c>
      <c r="I23" s="27"/>
      <c r="J23" s="28"/>
    </row>
    <row r="24" spans="1:10" s="12" customFormat="1" ht="11.25">
      <c r="A24" s="62"/>
      <c r="B24" s="63" t="s">
        <v>15</v>
      </c>
      <c r="C24" s="64">
        <v>0</v>
      </c>
      <c r="D24" s="65"/>
      <c r="E24" s="66"/>
      <c r="F24" s="33"/>
      <c r="G24" s="30" t="s">
        <v>42</v>
      </c>
      <c r="H24" s="26">
        <f t="shared" si="1"/>
        <v>0</v>
      </c>
      <c r="I24" s="27"/>
      <c r="J24" s="28"/>
    </row>
    <row r="25" spans="1:10" s="12" customFormat="1" ht="11.25">
      <c r="A25" s="67"/>
      <c r="B25" s="30" t="s">
        <v>17</v>
      </c>
      <c r="C25" s="68">
        <v>0</v>
      </c>
      <c r="D25" s="65"/>
      <c r="E25" s="66"/>
      <c r="F25" s="69"/>
      <c r="G25" s="70" t="s">
        <v>43</v>
      </c>
      <c r="H25" s="26">
        <f>I25</f>
        <v>0</v>
      </c>
      <c r="I25" s="71">
        <f>Agro_Reserve</f>
        <v>0</v>
      </c>
      <c r="J25" s="38"/>
    </row>
    <row r="26" spans="1:10" s="12" customFormat="1" ht="11.25">
      <c r="A26" s="67"/>
      <c r="B26" s="30" t="s">
        <v>19</v>
      </c>
      <c r="C26" s="68">
        <v>0</v>
      </c>
      <c r="D26" s="65"/>
      <c r="E26" s="66"/>
      <c r="F26" s="33"/>
      <c r="G26" s="30"/>
      <c r="H26" s="26">
        <f>I26+(2*J26)</f>
        <v>0</v>
      </c>
      <c r="I26" s="37"/>
      <c r="J26" s="38"/>
    </row>
    <row r="27" spans="1:10" s="12" customFormat="1" ht="11.25">
      <c r="A27" s="67"/>
      <c r="B27" s="30" t="s">
        <v>21</v>
      </c>
      <c r="C27" s="68">
        <v>0</v>
      </c>
      <c r="D27" s="65"/>
      <c r="E27" s="66"/>
      <c r="F27" s="33"/>
      <c r="G27" s="30"/>
      <c r="H27" s="26">
        <f>I27+(2*J27)</f>
        <v>0</v>
      </c>
      <c r="I27" s="37"/>
      <c r="J27" s="38"/>
    </row>
    <row r="28" spans="1:10" s="12" customFormat="1" ht="11.25">
      <c r="A28" s="67"/>
      <c r="B28" s="30" t="s">
        <v>23</v>
      </c>
      <c r="C28" s="68">
        <v>0</v>
      </c>
      <c r="D28" s="65"/>
      <c r="E28" s="72" t="s">
        <v>29</v>
      </c>
      <c r="F28" s="33"/>
      <c r="G28" s="30"/>
      <c r="H28" s="26">
        <f>I28+(2*J28)</f>
        <v>0</v>
      </c>
      <c r="I28" s="37"/>
      <c r="J28" s="38"/>
    </row>
    <row r="29" spans="1:10" s="12" customFormat="1" ht="11.25">
      <c r="A29" s="67"/>
      <c r="B29" s="30" t="s">
        <v>25</v>
      </c>
      <c r="C29" s="73">
        <v>0</v>
      </c>
      <c r="D29" s="74">
        <v>0</v>
      </c>
      <c r="E29" s="72">
        <f>Support_Project_GP+(Support_Project_NFP*5)</f>
        <v>0</v>
      </c>
      <c r="F29" s="33"/>
      <c r="G29" s="30"/>
      <c r="H29" s="26">
        <f>I29+(2*J29)</f>
        <v>0</v>
      </c>
      <c r="I29" s="37"/>
      <c r="J29" s="38"/>
    </row>
    <row r="30" spans="1:10" s="12" customFormat="1" ht="11.25">
      <c r="A30" s="75"/>
      <c r="B30" s="76" t="s">
        <v>60</v>
      </c>
      <c r="C30" s="77">
        <f>C21-SUM(C24:C29)</f>
        <v>0</v>
      </c>
      <c r="D30" s="78">
        <f>D21-D29</f>
        <v>0</v>
      </c>
      <c r="E30" s="60"/>
      <c r="F30" s="24"/>
      <c r="G30" s="25"/>
      <c r="H30" s="26">
        <f>I30+(2*J30)</f>
        <v>0</v>
      </c>
      <c r="I30" s="37"/>
      <c r="J30" s="38"/>
    </row>
    <row r="31" spans="1:10" ht="11.25">
      <c r="A31" s="380" t="s">
        <v>7</v>
      </c>
      <c r="B31" s="380"/>
      <c r="C31" s="79" t="s">
        <v>83</v>
      </c>
      <c r="D31" s="80" t="s">
        <v>52</v>
      </c>
      <c r="E31" s="81"/>
      <c r="F31" s="82"/>
      <c r="G31" s="76" t="s">
        <v>68</v>
      </c>
      <c r="H31" s="78">
        <f>SUM(H5:H30)</f>
        <v>0</v>
      </c>
      <c r="I31" s="78">
        <f>SUM(I5:I30)</f>
        <v>0</v>
      </c>
      <c r="J31" s="83">
        <f>SUM(J5:J30)</f>
        <v>0</v>
      </c>
    </row>
    <row r="32" spans="1:10" s="12" customFormat="1" ht="11.25">
      <c r="A32" s="296" t="s">
        <v>7</v>
      </c>
      <c r="B32" s="297"/>
      <c r="C32" s="84">
        <v>0</v>
      </c>
      <c r="D32" s="84">
        <v>0</v>
      </c>
      <c r="E32" s="323" t="s">
        <v>144</v>
      </c>
      <c r="F32" s="324"/>
      <c r="G32" s="325"/>
      <c r="H32" s="53"/>
      <c r="I32" s="85"/>
      <c r="J32" s="85"/>
    </row>
    <row r="33" spans="1:10" s="12" customFormat="1" ht="11.25">
      <c r="A33" s="298" t="s">
        <v>54</v>
      </c>
      <c r="B33" s="299"/>
      <c r="C33" s="50">
        <v>0</v>
      </c>
      <c r="D33" s="50">
        <v>0</v>
      </c>
      <c r="E33" s="326" t="s">
        <v>69</v>
      </c>
      <c r="F33" s="327"/>
      <c r="G33" s="328"/>
      <c r="H33" s="53"/>
      <c r="I33" s="53">
        <f>C260+C275+C290</f>
        <v>0</v>
      </c>
      <c r="J33" s="53"/>
    </row>
    <row r="34" spans="1:10" ht="11.25">
      <c r="A34" s="298" t="s">
        <v>55</v>
      </c>
      <c r="B34" s="299"/>
      <c r="C34" s="50">
        <v>0</v>
      </c>
      <c r="D34" s="50">
        <v>0</v>
      </c>
      <c r="E34" s="326"/>
      <c r="F34" s="327"/>
      <c r="G34" s="328"/>
      <c r="H34" s="86"/>
      <c r="I34" s="56"/>
      <c r="J34" s="56"/>
    </row>
    <row r="35" spans="1:10" s="12" customFormat="1" ht="11.25">
      <c r="A35" s="300" t="s">
        <v>52</v>
      </c>
      <c r="B35" s="301"/>
      <c r="C35" s="87">
        <f>Agro_Surplus-Agro_Into_GP-Agro_Into_NFP</f>
        <v>0</v>
      </c>
      <c r="D35" s="86"/>
      <c r="E35" s="329"/>
      <c r="F35" s="330"/>
      <c r="G35" s="331"/>
      <c r="H35" s="53"/>
      <c r="I35" s="56"/>
      <c r="J35" s="56"/>
    </row>
    <row r="36" spans="1:10" ht="11.25">
      <c r="A36" s="305" t="s">
        <v>53</v>
      </c>
      <c r="B36" s="306"/>
      <c r="C36" s="47">
        <f>C32-(C33+C34+C35)</f>
        <v>0</v>
      </c>
      <c r="D36" s="53">
        <f>D32-(D33+D34+D37)</f>
        <v>0</v>
      </c>
      <c r="E36" s="302"/>
      <c r="F36" s="303"/>
      <c r="G36" s="304"/>
      <c r="H36" s="88"/>
      <c r="I36" s="18" t="s">
        <v>66</v>
      </c>
      <c r="J36" s="19" t="s">
        <v>2</v>
      </c>
    </row>
    <row r="37" spans="1:10" ht="11.25">
      <c r="A37" s="383" t="s">
        <v>62</v>
      </c>
      <c r="B37" s="384"/>
      <c r="C37" s="89"/>
      <c r="D37" s="86">
        <f>E173</f>
        <v>0</v>
      </c>
      <c r="E37" s="90"/>
      <c r="F37" s="91"/>
      <c r="G37" s="76" t="s">
        <v>65</v>
      </c>
      <c r="H37" s="26"/>
      <c r="I37" s="26">
        <f>I71</f>
        <v>0</v>
      </c>
      <c r="J37" s="92">
        <f>J71</f>
        <v>0</v>
      </c>
    </row>
    <row r="38" spans="1:10" ht="11.25">
      <c r="A38" s="344"/>
      <c r="B38" s="345"/>
      <c r="C38" s="309"/>
      <c r="D38" s="310"/>
      <c r="E38" s="94"/>
      <c r="F38" s="95"/>
      <c r="G38" s="57" t="s">
        <v>67</v>
      </c>
      <c r="H38" s="26"/>
      <c r="I38" s="26">
        <f>C30-I31-I37-H37-SUM(I32:I35)</f>
        <v>0</v>
      </c>
      <c r="J38" s="92">
        <f>D30-J31-J37-SUM(J32:J35)</f>
        <v>0</v>
      </c>
    </row>
    <row r="39" spans="1:10" ht="11.25">
      <c r="A39" s="96" t="s">
        <v>112</v>
      </c>
      <c r="B39" s="61"/>
      <c r="C39" s="61"/>
      <c r="D39" s="61"/>
      <c r="E39" s="61"/>
      <c r="F39" s="13"/>
      <c r="G39" s="13"/>
      <c r="H39" s="13"/>
      <c r="I39" s="13"/>
      <c r="J39" s="97"/>
    </row>
    <row r="40" spans="1:10" ht="11.25">
      <c r="A40" s="346" t="s">
        <v>110</v>
      </c>
      <c r="B40" s="347"/>
      <c r="C40" s="347"/>
      <c r="D40" s="347"/>
      <c r="E40" s="348"/>
      <c r="F40" s="98" t="s">
        <v>72</v>
      </c>
      <c r="G40" s="93" t="s">
        <v>116</v>
      </c>
      <c r="H40" s="59" t="s">
        <v>74</v>
      </c>
      <c r="I40" s="93" t="s">
        <v>1</v>
      </c>
      <c r="J40" s="99" t="s">
        <v>2</v>
      </c>
    </row>
    <row r="41" spans="1:10" ht="11.25">
      <c r="A41" s="311"/>
      <c r="B41" s="312"/>
      <c r="C41" s="312"/>
      <c r="D41" s="312"/>
      <c r="E41" s="313"/>
      <c r="F41" s="100"/>
      <c r="G41" s="167"/>
      <c r="H41" s="101"/>
      <c r="I41" s="101"/>
      <c r="J41" s="102"/>
    </row>
    <row r="42" spans="1:10" ht="11.25">
      <c r="A42" s="311"/>
      <c r="B42" s="312"/>
      <c r="C42" s="312"/>
      <c r="D42" s="312"/>
      <c r="E42" s="313"/>
      <c r="F42" s="100"/>
      <c r="G42" s="167"/>
      <c r="H42" s="191"/>
      <c r="I42" s="101"/>
      <c r="J42" s="102"/>
    </row>
    <row r="43" spans="1:10" ht="11.25">
      <c r="A43" s="311"/>
      <c r="B43" s="312"/>
      <c r="C43" s="312"/>
      <c r="D43" s="312"/>
      <c r="E43" s="313"/>
      <c r="F43" s="100"/>
      <c r="G43" s="167"/>
      <c r="H43" s="191"/>
      <c r="I43" s="101"/>
      <c r="J43" s="102"/>
    </row>
    <row r="44" spans="1:10" ht="11.25">
      <c r="A44" s="311"/>
      <c r="B44" s="312"/>
      <c r="C44" s="312"/>
      <c r="D44" s="312"/>
      <c r="E44" s="313"/>
      <c r="F44" s="100"/>
      <c r="G44" s="167"/>
      <c r="H44" s="191"/>
      <c r="I44" s="101"/>
      <c r="J44" s="102"/>
    </row>
    <row r="45" spans="1:10" ht="11.25">
      <c r="A45" s="311"/>
      <c r="B45" s="312"/>
      <c r="C45" s="312"/>
      <c r="D45" s="312"/>
      <c r="E45" s="313"/>
      <c r="F45" s="100"/>
      <c r="G45" s="167"/>
      <c r="H45" s="191"/>
      <c r="I45" s="101"/>
      <c r="J45" s="102"/>
    </row>
    <row r="46" spans="1:10" ht="11.25">
      <c r="A46" s="311"/>
      <c r="B46" s="312"/>
      <c r="C46" s="312"/>
      <c r="D46" s="312"/>
      <c r="E46" s="313"/>
      <c r="F46" s="100"/>
      <c r="G46" s="167"/>
      <c r="H46" s="191"/>
      <c r="I46" s="101"/>
      <c r="J46" s="102"/>
    </row>
    <row r="47" spans="1:10" ht="11.25">
      <c r="A47" s="311"/>
      <c r="B47" s="312"/>
      <c r="C47" s="312"/>
      <c r="D47" s="312"/>
      <c r="E47" s="313"/>
      <c r="F47" s="100"/>
      <c r="G47" s="167"/>
      <c r="H47" s="191"/>
      <c r="I47" s="101"/>
      <c r="J47" s="102"/>
    </row>
    <row r="48" spans="1:10" ht="11.25">
      <c r="A48" s="311"/>
      <c r="B48" s="312"/>
      <c r="C48" s="312"/>
      <c r="D48" s="312"/>
      <c r="E48" s="313"/>
      <c r="F48" s="100"/>
      <c r="G48" s="167"/>
      <c r="H48" s="191"/>
      <c r="I48" s="101"/>
      <c r="J48" s="102"/>
    </row>
    <row r="49" spans="1:10" ht="11.25">
      <c r="A49" s="311"/>
      <c r="B49" s="312"/>
      <c r="C49" s="312"/>
      <c r="D49" s="312"/>
      <c r="E49" s="313"/>
      <c r="F49" s="100"/>
      <c r="G49" s="191"/>
      <c r="H49" s="191"/>
      <c r="I49" s="101"/>
      <c r="J49" s="192"/>
    </row>
    <row r="50" spans="1:10" s="12" customFormat="1" ht="11.25">
      <c r="A50" s="311"/>
      <c r="B50" s="312"/>
      <c r="C50" s="312"/>
      <c r="D50" s="312"/>
      <c r="E50" s="313"/>
      <c r="F50" s="100"/>
      <c r="G50" s="191"/>
      <c r="H50" s="191"/>
      <c r="I50" s="101"/>
      <c r="J50" s="192"/>
    </row>
    <row r="51" spans="1:10" s="12" customFormat="1" ht="11.25">
      <c r="A51" s="311"/>
      <c r="B51" s="312"/>
      <c r="C51" s="312"/>
      <c r="D51" s="312"/>
      <c r="E51" s="313"/>
      <c r="F51" s="100"/>
      <c r="G51" s="191"/>
      <c r="H51" s="191"/>
      <c r="I51" s="101"/>
      <c r="J51" s="192"/>
    </row>
    <row r="52" spans="1:10" s="12" customFormat="1" ht="11.25">
      <c r="A52" s="311"/>
      <c r="B52" s="312"/>
      <c r="C52" s="312"/>
      <c r="D52" s="312"/>
      <c r="E52" s="313"/>
      <c r="F52" s="100"/>
      <c r="G52" s="191"/>
      <c r="H52" s="101"/>
      <c r="I52" s="101"/>
      <c r="J52" s="102"/>
    </row>
    <row r="53" spans="1:10" s="12" customFormat="1" ht="11.25">
      <c r="A53" s="311"/>
      <c r="B53" s="312"/>
      <c r="C53" s="312"/>
      <c r="D53" s="312"/>
      <c r="E53" s="313"/>
      <c r="F53" s="100"/>
      <c r="G53" s="167"/>
      <c r="H53" s="101"/>
      <c r="I53" s="101"/>
      <c r="J53" s="102"/>
    </row>
    <row r="54" spans="1:10" s="12" customFormat="1" ht="11.25">
      <c r="A54" s="311"/>
      <c r="B54" s="312"/>
      <c r="C54" s="312"/>
      <c r="D54" s="312"/>
      <c r="E54" s="313"/>
      <c r="F54" s="100"/>
      <c r="G54" s="167"/>
      <c r="H54" s="101"/>
      <c r="I54" s="101"/>
      <c r="J54" s="102"/>
    </row>
    <row r="55" spans="1:10" s="12" customFormat="1" ht="11.25">
      <c r="A55" s="311"/>
      <c r="B55" s="312"/>
      <c r="C55" s="312"/>
      <c r="D55" s="312"/>
      <c r="E55" s="313"/>
      <c r="F55" s="100"/>
      <c r="G55" s="167"/>
      <c r="H55" s="101"/>
      <c r="I55" s="101"/>
      <c r="J55" s="102"/>
    </row>
    <row r="56" spans="1:10" s="12" customFormat="1" ht="11.25">
      <c r="A56" s="311"/>
      <c r="B56" s="312"/>
      <c r="C56" s="312"/>
      <c r="D56" s="312"/>
      <c r="E56" s="313"/>
      <c r="F56" s="100"/>
      <c r="G56" s="167"/>
      <c r="H56" s="101"/>
      <c r="I56" s="101"/>
      <c r="J56" s="102"/>
    </row>
    <row r="57" spans="1:10" s="12" customFormat="1" ht="11.25">
      <c r="A57" s="311"/>
      <c r="B57" s="312"/>
      <c r="C57" s="312"/>
      <c r="D57" s="312"/>
      <c r="E57" s="313"/>
      <c r="F57" s="100"/>
      <c r="G57" s="167"/>
      <c r="H57" s="101"/>
      <c r="I57" s="101"/>
      <c r="J57" s="102"/>
    </row>
    <row r="58" spans="1:10" s="12" customFormat="1" ht="11.25">
      <c r="A58" s="311"/>
      <c r="B58" s="312"/>
      <c r="C58" s="312"/>
      <c r="D58" s="312"/>
      <c r="E58" s="313"/>
      <c r="F58" s="100"/>
      <c r="G58" s="167"/>
      <c r="H58" s="101"/>
      <c r="I58" s="101"/>
      <c r="J58" s="102"/>
    </row>
    <row r="59" spans="1:10" s="12" customFormat="1" ht="11.25">
      <c r="A59" s="311"/>
      <c r="B59" s="312"/>
      <c r="C59" s="312"/>
      <c r="D59" s="312"/>
      <c r="E59" s="313"/>
      <c r="F59" s="100"/>
      <c r="G59" s="167"/>
      <c r="H59" s="101"/>
      <c r="I59" s="101"/>
      <c r="J59" s="102"/>
    </row>
    <row r="60" spans="1:10" ht="11.25">
      <c r="A60" s="311"/>
      <c r="B60" s="312"/>
      <c r="C60" s="312"/>
      <c r="D60" s="312"/>
      <c r="E60" s="313"/>
      <c r="F60" s="100"/>
      <c r="G60" s="167"/>
      <c r="H60" s="101"/>
      <c r="I60" s="101"/>
      <c r="J60" s="102"/>
    </row>
    <row r="61" spans="1:10" ht="11.25">
      <c r="A61" s="311"/>
      <c r="B61" s="312"/>
      <c r="C61" s="312"/>
      <c r="D61" s="312"/>
      <c r="E61" s="313"/>
      <c r="F61" s="100"/>
      <c r="G61" s="167"/>
      <c r="H61" s="101"/>
      <c r="I61" s="101"/>
      <c r="J61" s="102"/>
    </row>
    <row r="62" spans="1:10" ht="11.25">
      <c r="A62" s="311"/>
      <c r="B62" s="312"/>
      <c r="C62" s="312"/>
      <c r="D62" s="312"/>
      <c r="E62" s="313"/>
      <c r="F62" s="100"/>
      <c r="G62" s="167"/>
      <c r="H62" s="101"/>
      <c r="I62" s="101"/>
      <c r="J62" s="102"/>
    </row>
    <row r="63" spans="1:10" ht="11.25">
      <c r="A63" s="311"/>
      <c r="B63" s="312"/>
      <c r="C63" s="312"/>
      <c r="D63" s="312"/>
      <c r="E63" s="313"/>
      <c r="F63" s="100"/>
      <c r="G63" s="167"/>
      <c r="H63" s="101"/>
      <c r="I63" s="101"/>
      <c r="J63" s="102"/>
    </row>
    <row r="64" spans="1:10" ht="11.25">
      <c r="A64" s="311"/>
      <c r="B64" s="312"/>
      <c r="C64" s="312"/>
      <c r="D64" s="312"/>
      <c r="E64" s="313"/>
      <c r="F64" s="100"/>
      <c r="G64" s="167"/>
      <c r="H64" s="101"/>
      <c r="I64" s="101"/>
      <c r="J64" s="102"/>
    </row>
    <row r="65" spans="1:10" s="12" customFormat="1" ht="11.25">
      <c r="A65" s="311"/>
      <c r="B65" s="312"/>
      <c r="C65" s="312"/>
      <c r="D65" s="312"/>
      <c r="E65" s="313"/>
      <c r="F65" s="100"/>
      <c r="G65" s="167"/>
      <c r="H65" s="101"/>
      <c r="I65" s="101"/>
      <c r="J65" s="102"/>
    </row>
    <row r="66" spans="1:10" s="12" customFormat="1" ht="11.25">
      <c r="A66" s="311"/>
      <c r="B66" s="312"/>
      <c r="C66" s="312"/>
      <c r="D66" s="312"/>
      <c r="E66" s="313"/>
      <c r="F66" s="100"/>
      <c r="G66" s="167"/>
      <c r="H66" s="101"/>
      <c r="I66" s="101"/>
      <c r="J66" s="102"/>
    </row>
    <row r="67" spans="1:10" s="12" customFormat="1" ht="11.25">
      <c r="A67" s="311"/>
      <c r="B67" s="312"/>
      <c r="C67" s="312"/>
      <c r="D67" s="312"/>
      <c r="E67" s="313"/>
      <c r="F67" s="100"/>
      <c r="G67" s="167"/>
      <c r="H67" s="101"/>
      <c r="I67" s="101"/>
      <c r="J67" s="102"/>
    </row>
    <row r="68" spans="1:10" s="12" customFormat="1" ht="11.25">
      <c r="A68" s="311"/>
      <c r="B68" s="312"/>
      <c r="C68" s="312"/>
      <c r="D68" s="312"/>
      <c r="E68" s="313"/>
      <c r="F68" s="100"/>
      <c r="G68" s="167"/>
      <c r="H68" s="101"/>
      <c r="I68" s="101"/>
      <c r="J68" s="102"/>
    </row>
    <row r="69" spans="1:10" s="12" customFormat="1" ht="11.25">
      <c r="A69" s="311"/>
      <c r="B69" s="312"/>
      <c r="C69" s="312"/>
      <c r="D69" s="312"/>
      <c r="E69" s="313"/>
      <c r="F69" s="100"/>
      <c r="G69" s="167"/>
      <c r="H69" s="101"/>
      <c r="I69" s="101"/>
      <c r="J69" s="102"/>
    </row>
    <row r="70" spans="1:10" s="12" customFormat="1" ht="11.25">
      <c r="A70" s="394" t="s">
        <v>111</v>
      </c>
      <c r="B70" s="395"/>
      <c r="C70" s="395"/>
      <c r="D70" s="395"/>
      <c r="E70" s="395"/>
      <c r="F70" s="395"/>
      <c r="G70" s="396"/>
      <c r="H70" s="103">
        <f>D188+D203</f>
        <v>0</v>
      </c>
      <c r="I70" s="104">
        <f>B188+B203</f>
        <v>0</v>
      </c>
      <c r="J70" s="105">
        <f>C188+C203</f>
        <v>0</v>
      </c>
    </row>
    <row r="71" spans="1:10" ht="12" thickBot="1">
      <c r="A71" s="401" t="s">
        <v>28</v>
      </c>
      <c r="B71" s="402"/>
      <c r="C71" s="402"/>
      <c r="D71" s="402"/>
      <c r="E71" s="402"/>
      <c r="F71" s="402"/>
      <c r="G71" s="403"/>
      <c r="H71" s="106">
        <f>SUM(H41:H70)</f>
        <v>0</v>
      </c>
      <c r="I71" s="106">
        <f>SUM(I41:I70)</f>
        <v>0</v>
      </c>
      <c r="J71" s="107">
        <f>SUM(J41:J70)</f>
        <v>0</v>
      </c>
    </row>
    <row r="72" spans="1:10" ht="12" thickBot="1">
      <c r="A72" s="108"/>
      <c r="B72" s="108"/>
      <c r="C72" s="108"/>
      <c r="D72" s="108"/>
      <c r="E72" s="108"/>
      <c r="F72" s="109"/>
      <c r="G72" s="109"/>
      <c r="H72" s="109"/>
      <c r="I72" s="110"/>
      <c r="J72" s="111"/>
    </row>
    <row r="73" spans="1:10" s="12" customFormat="1" ht="11.25">
      <c r="A73" s="112" t="s">
        <v>76</v>
      </c>
      <c r="B73" s="113"/>
      <c r="C73" s="113"/>
      <c r="D73" s="113"/>
      <c r="E73" s="114"/>
      <c r="F73" s="113"/>
      <c r="G73" s="113"/>
      <c r="H73" s="113"/>
      <c r="I73" s="113"/>
      <c r="J73" s="115"/>
    </row>
    <row r="74" spans="1:10" s="12" customFormat="1" ht="11.25">
      <c r="A74" s="286"/>
      <c r="B74" s="287"/>
      <c r="C74" s="287"/>
      <c r="D74" s="287"/>
      <c r="E74" s="287"/>
      <c r="F74" s="287"/>
      <c r="G74" s="287"/>
      <c r="H74" s="287"/>
      <c r="I74" s="287"/>
      <c r="J74" s="288"/>
    </row>
    <row r="75" spans="1:10" s="12" customFormat="1" ht="11.25">
      <c r="A75" s="286"/>
      <c r="B75" s="287"/>
      <c r="C75" s="287"/>
      <c r="D75" s="287"/>
      <c r="E75" s="287"/>
      <c r="F75" s="287"/>
      <c r="G75" s="287"/>
      <c r="H75" s="287"/>
      <c r="I75" s="287"/>
      <c r="J75" s="288"/>
    </row>
    <row r="76" spans="1:10" s="12" customFormat="1" ht="11.25">
      <c r="A76" s="286"/>
      <c r="B76" s="287"/>
      <c r="C76" s="287"/>
      <c r="D76" s="287"/>
      <c r="E76" s="287"/>
      <c r="F76" s="287"/>
      <c r="G76" s="287"/>
      <c r="H76" s="287"/>
      <c r="I76" s="287"/>
      <c r="J76" s="288"/>
    </row>
    <row r="77" spans="1:10" s="12" customFormat="1" ht="11.25">
      <c r="A77" s="286"/>
      <c r="B77" s="287"/>
      <c r="C77" s="287"/>
      <c r="D77" s="287"/>
      <c r="E77" s="287"/>
      <c r="F77" s="287"/>
      <c r="G77" s="287"/>
      <c r="H77" s="287"/>
      <c r="I77" s="287"/>
      <c r="J77" s="288"/>
    </row>
    <row r="78" spans="1:10" s="12" customFormat="1" ht="11.25">
      <c r="A78" s="286"/>
      <c r="B78" s="287"/>
      <c r="C78" s="287"/>
      <c r="D78" s="287"/>
      <c r="E78" s="287"/>
      <c r="F78" s="287"/>
      <c r="G78" s="287"/>
      <c r="H78" s="287"/>
      <c r="I78" s="287"/>
      <c r="J78" s="288"/>
    </row>
    <row r="79" spans="1:10" s="12" customFormat="1" ht="11.25">
      <c r="A79" s="286"/>
      <c r="B79" s="287"/>
      <c r="C79" s="287"/>
      <c r="D79" s="287"/>
      <c r="E79" s="287"/>
      <c r="F79" s="287"/>
      <c r="G79" s="287"/>
      <c r="H79" s="287"/>
      <c r="I79" s="287"/>
      <c r="J79" s="288"/>
    </row>
    <row r="80" spans="1:10" s="12" customFormat="1" ht="11.25">
      <c r="A80" s="286"/>
      <c r="B80" s="287"/>
      <c r="C80" s="287"/>
      <c r="D80" s="287"/>
      <c r="E80" s="287"/>
      <c r="F80" s="287"/>
      <c r="G80" s="287"/>
      <c r="H80" s="287"/>
      <c r="I80" s="287"/>
      <c r="J80" s="288"/>
    </row>
    <row r="81" spans="1:10" s="12" customFormat="1" ht="11.25">
      <c r="A81" s="286"/>
      <c r="B81" s="287"/>
      <c r="C81" s="287"/>
      <c r="D81" s="287"/>
      <c r="E81" s="287"/>
      <c r="F81" s="287"/>
      <c r="G81" s="287"/>
      <c r="H81" s="287"/>
      <c r="I81" s="287"/>
      <c r="J81" s="288"/>
    </row>
    <row r="82" spans="1:10" s="12" customFormat="1" ht="11.25">
      <c r="A82" s="286"/>
      <c r="B82" s="287"/>
      <c r="C82" s="287"/>
      <c r="D82" s="287"/>
      <c r="E82" s="287"/>
      <c r="F82" s="287"/>
      <c r="G82" s="287"/>
      <c r="H82" s="287"/>
      <c r="I82" s="287"/>
      <c r="J82" s="288"/>
    </row>
    <row r="83" spans="1:10" s="12" customFormat="1" ht="11.25">
      <c r="A83" s="286"/>
      <c r="B83" s="287"/>
      <c r="C83" s="287"/>
      <c r="D83" s="287"/>
      <c r="E83" s="287"/>
      <c r="F83" s="287"/>
      <c r="G83" s="287"/>
      <c r="H83" s="287"/>
      <c r="I83" s="287"/>
      <c r="J83" s="288"/>
    </row>
    <row r="84" spans="1:10" s="12" customFormat="1" ht="11.25">
      <c r="A84" s="286"/>
      <c r="B84" s="287"/>
      <c r="C84" s="287"/>
      <c r="D84" s="287"/>
      <c r="E84" s="287"/>
      <c r="F84" s="287"/>
      <c r="G84" s="287"/>
      <c r="H84" s="287"/>
      <c r="I84" s="287"/>
      <c r="J84" s="288"/>
    </row>
    <row r="85" spans="1:10" s="12" customFormat="1" ht="11.25">
      <c r="A85" s="286"/>
      <c r="B85" s="287"/>
      <c r="C85" s="287"/>
      <c r="D85" s="287"/>
      <c r="E85" s="287"/>
      <c r="F85" s="287"/>
      <c r="G85" s="287"/>
      <c r="H85" s="287"/>
      <c r="I85" s="287"/>
      <c r="J85" s="288"/>
    </row>
    <row r="86" spans="1:10" s="12" customFormat="1" ht="11.25">
      <c r="A86" s="286"/>
      <c r="B86" s="287"/>
      <c r="C86" s="287"/>
      <c r="D86" s="287"/>
      <c r="E86" s="287"/>
      <c r="F86" s="287"/>
      <c r="G86" s="287"/>
      <c r="H86" s="287"/>
      <c r="I86" s="287"/>
      <c r="J86" s="288"/>
    </row>
    <row r="87" spans="1:10" s="12" customFormat="1" ht="11.25">
      <c r="A87" s="286"/>
      <c r="B87" s="287"/>
      <c r="C87" s="287"/>
      <c r="D87" s="287"/>
      <c r="E87" s="287"/>
      <c r="F87" s="287"/>
      <c r="G87" s="287"/>
      <c r="H87" s="287"/>
      <c r="I87" s="287"/>
      <c r="J87" s="288"/>
    </row>
    <row r="88" spans="1:10" s="12" customFormat="1" ht="11.25">
      <c r="A88" s="286"/>
      <c r="B88" s="287"/>
      <c r="C88" s="287"/>
      <c r="D88" s="287"/>
      <c r="E88" s="287"/>
      <c r="F88" s="287"/>
      <c r="G88" s="287"/>
      <c r="H88" s="287"/>
      <c r="I88" s="287"/>
      <c r="J88" s="288"/>
    </row>
    <row r="89" spans="1:10" s="12" customFormat="1" ht="11.25">
      <c r="A89" s="286"/>
      <c r="B89" s="287"/>
      <c r="C89" s="287"/>
      <c r="D89" s="287"/>
      <c r="E89" s="287"/>
      <c r="F89" s="287"/>
      <c r="G89" s="287"/>
      <c r="H89" s="287"/>
      <c r="I89" s="287"/>
      <c r="J89" s="288"/>
    </row>
    <row r="90" spans="1:10" s="12" customFormat="1" ht="12" thickBot="1">
      <c r="A90" s="289"/>
      <c r="B90" s="290"/>
      <c r="C90" s="290"/>
      <c r="D90" s="290"/>
      <c r="E90" s="290"/>
      <c r="F90" s="290"/>
      <c r="G90" s="290"/>
      <c r="H90" s="290"/>
      <c r="I90" s="290"/>
      <c r="J90" s="291"/>
    </row>
    <row r="91" spans="1:10" s="12" customFormat="1" ht="12" thickBot="1">
      <c r="A91" s="116"/>
      <c r="B91" s="116"/>
      <c r="C91" s="116"/>
      <c r="D91" s="116"/>
      <c r="E91" s="116"/>
      <c r="F91" s="116"/>
      <c r="G91" s="116"/>
      <c r="H91" s="116"/>
      <c r="I91" s="116"/>
      <c r="J91" s="116"/>
    </row>
    <row r="92" spans="1:10" s="12" customFormat="1" ht="11.25">
      <c r="A92" s="279" t="s">
        <v>108</v>
      </c>
      <c r="B92" s="280"/>
      <c r="C92" s="280"/>
      <c r="D92" s="280"/>
      <c r="E92" s="280"/>
      <c r="F92" s="280"/>
      <c r="G92" s="280"/>
      <c r="H92" s="280"/>
      <c r="I92" s="280"/>
      <c r="J92" s="281"/>
    </row>
    <row r="93" spans="1:10" ht="11.25">
      <c r="A93" s="389" t="s">
        <v>105</v>
      </c>
      <c r="B93" s="271"/>
      <c r="C93" s="271" t="s">
        <v>106</v>
      </c>
      <c r="D93" s="271"/>
      <c r="E93" s="271"/>
      <c r="F93" s="271"/>
      <c r="G93" s="271"/>
      <c r="H93" s="271"/>
      <c r="I93" s="271"/>
      <c r="J93" s="272"/>
    </row>
    <row r="94" spans="1:10" ht="11.25">
      <c r="A94" s="378"/>
      <c r="B94" s="379"/>
      <c r="C94" s="387"/>
      <c r="D94" s="379"/>
      <c r="E94" s="379"/>
      <c r="F94" s="379"/>
      <c r="G94" s="379"/>
      <c r="H94" s="379"/>
      <c r="I94" s="379"/>
      <c r="J94" s="388"/>
    </row>
    <row r="95" spans="1:10" ht="11.25">
      <c r="A95" s="378"/>
      <c r="B95" s="379"/>
      <c r="C95" s="387"/>
      <c r="D95" s="379"/>
      <c r="E95" s="379"/>
      <c r="F95" s="379"/>
      <c r="G95" s="379"/>
      <c r="H95" s="379"/>
      <c r="I95" s="379"/>
      <c r="J95" s="388"/>
    </row>
    <row r="96" spans="1:10" ht="11.25">
      <c r="A96" s="378"/>
      <c r="B96" s="379"/>
      <c r="C96" s="387"/>
      <c r="D96" s="379"/>
      <c r="E96" s="379"/>
      <c r="F96" s="379"/>
      <c r="G96" s="379"/>
      <c r="H96" s="379"/>
      <c r="I96" s="379"/>
      <c r="J96" s="388"/>
    </row>
    <row r="97" spans="1:10" ht="11.25">
      <c r="A97" s="378"/>
      <c r="B97" s="379"/>
      <c r="C97" s="387"/>
      <c r="D97" s="379"/>
      <c r="E97" s="379"/>
      <c r="F97" s="379"/>
      <c r="G97" s="379"/>
      <c r="H97" s="379"/>
      <c r="I97" s="379"/>
      <c r="J97" s="388"/>
    </row>
    <row r="98" spans="1:10" ht="11.25">
      <c r="A98" s="378"/>
      <c r="B98" s="379"/>
      <c r="C98" s="387"/>
      <c r="D98" s="379"/>
      <c r="E98" s="379"/>
      <c r="F98" s="379"/>
      <c r="G98" s="379"/>
      <c r="H98" s="379"/>
      <c r="I98" s="379"/>
      <c r="J98" s="388"/>
    </row>
    <row r="99" spans="1:10" ht="11.25">
      <c r="A99" s="378"/>
      <c r="B99" s="379"/>
      <c r="C99" s="387"/>
      <c r="D99" s="379"/>
      <c r="E99" s="379"/>
      <c r="F99" s="379"/>
      <c r="G99" s="379"/>
      <c r="H99" s="379"/>
      <c r="I99" s="379"/>
      <c r="J99" s="388"/>
    </row>
    <row r="100" spans="1:10" ht="11.25">
      <c r="A100" s="378"/>
      <c r="B100" s="379"/>
      <c r="C100" s="387"/>
      <c r="D100" s="379"/>
      <c r="E100" s="379"/>
      <c r="F100" s="379"/>
      <c r="G100" s="379"/>
      <c r="H100" s="379"/>
      <c r="I100" s="379"/>
      <c r="J100" s="388"/>
    </row>
    <row r="101" spans="1:10" ht="11.25">
      <c r="A101" s="378"/>
      <c r="B101" s="379"/>
      <c r="C101" s="387"/>
      <c r="D101" s="379"/>
      <c r="E101" s="379"/>
      <c r="F101" s="379"/>
      <c r="G101" s="379"/>
      <c r="H101" s="379"/>
      <c r="I101" s="379"/>
      <c r="J101" s="388"/>
    </row>
    <row r="102" spans="1:10" ht="11.25">
      <c r="A102" s="378"/>
      <c r="B102" s="379"/>
      <c r="C102" s="387"/>
      <c r="D102" s="379"/>
      <c r="E102" s="379"/>
      <c r="F102" s="379"/>
      <c r="G102" s="379"/>
      <c r="H102" s="379"/>
      <c r="I102" s="379"/>
      <c r="J102" s="388"/>
    </row>
    <row r="103" spans="1:10" ht="12" thickBot="1">
      <c r="A103" s="390"/>
      <c r="B103" s="391"/>
      <c r="C103" s="392"/>
      <c r="D103" s="391"/>
      <c r="E103" s="391"/>
      <c r="F103" s="391"/>
      <c r="G103" s="391"/>
      <c r="H103" s="391"/>
      <c r="I103" s="391"/>
      <c r="J103" s="393"/>
    </row>
    <row r="104" spans="1:10" ht="12" thickBot="1">
      <c r="A104" s="117"/>
      <c r="B104" s="117"/>
      <c r="C104" s="117"/>
      <c r="D104" s="117"/>
      <c r="E104" s="117"/>
      <c r="F104" s="117"/>
      <c r="G104" s="117"/>
      <c r="H104" s="117"/>
      <c r="I104" s="117"/>
      <c r="J104" s="117"/>
    </row>
    <row r="105" spans="1:10" s="12" customFormat="1" ht="11.25">
      <c r="A105" s="279" t="s">
        <v>107</v>
      </c>
      <c r="B105" s="280"/>
      <c r="C105" s="280"/>
      <c r="D105" s="280"/>
      <c r="E105" s="280"/>
      <c r="F105" s="280"/>
      <c r="G105" s="280"/>
      <c r="H105" s="280"/>
      <c r="I105" s="280"/>
      <c r="J105" s="281"/>
    </row>
    <row r="106" spans="1:10" ht="11.25">
      <c r="A106" s="377" t="s">
        <v>154</v>
      </c>
      <c r="B106" s="283"/>
      <c r="C106" s="283"/>
      <c r="D106" s="283" t="s">
        <v>155</v>
      </c>
      <c r="E106" s="283"/>
      <c r="F106" s="283"/>
      <c r="G106" s="283"/>
      <c r="H106" s="283" t="s">
        <v>156</v>
      </c>
      <c r="I106" s="283"/>
      <c r="J106" s="385"/>
    </row>
    <row r="107" spans="1:10" ht="11.25">
      <c r="A107" s="292"/>
      <c r="B107" s="263"/>
      <c r="C107" s="263"/>
      <c r="D107" s="263"/>
      <c r="E107" s="263"/>
      <c r="F107" s="263"/>
      <c r="G107" s="263"/>
      <c r="H107" s="263"/>
      <c r="I107" s="263"/>
      <c r="J107" s="285"/>
    </row>
    <row r="108" spans="1:10" ht="11.25">
      <c r="A108" s="292"/>
      <c r="B108" s="263"/>
      <c r="C108" s="263"/>
      <c r="D108" s="263"/>
      <c r="E108" s="263"/>
      <c r="F108" s="263"/>
      <c r="G108" s="263"/>
      <c r="H108" s="263"/>
      <c r="I108" s="263"/>
      <c r="J108" s="285"/>
    </row>
    <row r="109" spans="1:10" ht="11.25">
      <c r="A109" s="292"/>
      <c r="B109" s="263"/>
      <c r="C109" s="263"/>
      <c r="D109" s="263"/>
      <c r="E109" s="263"/>
      <c r="F109" s="263"/>
      <c r="G109" s="263"/>
      <c r="H109" s="263"/>
      <c r="I109" s="263"/>
      <c r="J109" s="285"/>
    </row>
    <row r="110" spans="1:10" ht="11.25">
      <c r="A110" s="292"/>
      <c r="B110" s="263"/>
      <c r="C110" s="263"/>
      <c r="D110" s="263"/>
      <c r="E110" s="263"/>
      <c r="F110" s="263"/>
      <c r="G110" s="263"/>
      <c r="H110" s="263"/>
      <c r="I110" s="263"/>
      <c r="J110" s="285"/>
    </row>
    <row r="111" spans="1:10" ht="11.25">
      <c r="A111" s="292"/>
      <c r="B111" s="263"/>
      <c r="C111" s="263"/>
      <c r="D111" s="263"/>
      <c r="E111" s="263"/>
      <c r="F111" s="263"/>
      <c r="G111" s="263"/>
      <c r="H111" s="263"/>
      <c r="I111" s="263"/>
      <c r="J111" s="285"/>
    </row>
    <row r="112" spans="1:10" ht="11.25">
      <c r="A112" s="292"/>
      <c r="B112" s="263"/>
      <c r="C112" s="263"/>
      <c r="D112" s="263"/>
      <c r="E112" s="263"/>
      <c r="F112" s="263"/>
      <c r="G112" s="263"/>
      <c r="H112" s="263"/>
      <c r="I112" s="263"/>
      <c r="J112" s="285"/>
    </row>
    <row r="113" spans="1:10" ht="11.25">
      <c r="A113" s="292"/>
      <c r="B113" s="263"/>
      <c r="C113" s="263"/>
      <c r="D113" s="263"/>
      <c r="E113" s="263"/>
      <c r="F113" s="263"/>
      <c r="G113" s="263"/>
      <c r="H113" s="263"/>
      <c r="I113" s="263"/>
      <c r="J113" s="285"/>
    </row>
    <row r="114" spans="1:10" ht="11.25">
      <c r="A114" s="292"/>
      <c r="B114" s="263"/>
      <c r="C114" s="263"/>
      <c r="D114" s="263"/>
      <c r="E114" s="263"/>
      <c r="F114" s="263"/>
      <c r="G114" s="263"/>
      <c r="H114" s="263"/>
      <c r="I114" s="263"/>
      <c r="J114" s="285"/>
    </row>
    <row r="115" spans="1:10" ht="11.25">
      <c r="A115" s="292"/>
      <c r="B115" s="263"/>
      <c r="C115" s="263"/>
      <c r="D115" s="263"/>
      <c r="E115" s="263"/>
      <c r="F115" s="263"/>
      <c r="G115" s="263"/>
      <c r="H115" s="263"/>
      <c r="I115" s="263"/>
      <c r="J115" s="285"/>
    </row>
    <row r="116" spans="1:10" ht="12" thickBot="1">
      <c r="A116" s="381"/>
      <c r="B116" s="273"/>
      <c r="C116" s="273"/>
      <c r="D116" s="273"/>
      <c r="E116" s="273"/>
      <c r="F116" s="273"/>
      <c r="G116" s="273"/>
      <c r="H116" s="273"/>
      <c r="I116" s="273"/>
      <c r="J116" s="294"/>
    </row>
    <row r="117" spans="1:10" ht="12" thickBot="1">
      <c r="A117" s="117"/>
      <c r="B117" s="117"/>
      <c r="C117" s="117"/>
      <c r="D117" s="117"/>
      <c r="E117" s="117"/>
      <c r="F117" s="117"/>
      <c r="G117" s="117"/>
      <c r="H117" s="117"/>
      <c r="I117" s="117"/>
      <c r="J117" s="117"/>
    </row>
    <row r="118" spans="1:10" s="12" customFormat="1" ht="11.25">
      <c r="A118" s="279" t="s">
        <v>88</v>
      </c>
      <c r="B118" s="280"/>
      <c r="C118" s="280"/>
      <c r="D118" s="280"/>
      <c r="E118" s="280"/>
      <c r="F118" s="280"/>
      <c r="G118" s="280"/>
      <c r="H118" s="280"/>
      <c r="I118" s="280"/>
      <c r="J118" s="281"/>
    </row>
    <row r="119" spans="1:10" ht="11.25">
      <c r="A119" s="118" t="s">
        <v>78</v>
      </c>
      <c r="B119" s="293" t="s">
        <v>79</v>
      </c>
      <c r="C119" s="293"/>
      <c r="D119" s="293" t="s">
        <v>80</v>
      </c>
      <c r="E119" s="293"/>
      <c r="F119" s="119" t="s">
        <v>3</v>
      </c>
      <c r="G119" s="119" t="s">
        <v>81</v>
      </c>
      <c r="H119" s="293" t="s">
        <v>82</v>
      </c>
      <c r="I119" s="293"/>
      <c r="J119" s="295"/>
    </row>
    <row r="120" spans="1:10" ht="11.25">
      <c r="A120" s="122"/>
      <c r="B120" s="268"/>
      <c r="C120" s="282"/>
      <c r="D120" s="268"/>
      <c r="E120" s="282"/>
      <c r="F120" s="123"/>
      <c r="G120" s="123"/>
      <c r="H120" s="268"/>
      <c r="I120" s="269"/>
      <c r="J120" s="270"/>
    </row>
    <row r="121" spans="1:10" ht="11.25">
      <c r="A121" s="122"/>
      <c r="B121" s="268"/>
      <c r="C121" s="282"/>
      <c r="D121" s="268"/>
      <c r="E121" s="282"/>
      <c r="F121" s="123"/>
      <c r="G121" s="123"/>
      <c r="H121" s="268"/>
      <c r="I121" s="269"/>
      <c r="J121" s="270"/>
    </row>
    <row r="122" spans="1:10" ht="11.25">
      <c r="A122" s="122"/>
      <c r="B122" s="268"/>
      <c r="C122" s="282"/>
      <c r="D122" s="268"/>
      <c r="E122" s="282"/>
      <c r="F122" s="123"/>
      <c r="G122" s="123"/>
      <c r="H122" s="268"/>
      <c r="I122" s="269"/>
      <c r="J122" s="270"/>
    </row>
    <row r="123" spans="1:10" ht="11.25">
      <c r="A123" s="122"/>
      <c r="B123" s="268"/>
      <c r="C123" s="282"/>
      <c r="D123" s="268"/>
      <c r="E123" s="282"/>
      <c r="F123" s="123"/>
      <c r="G123" s="123"/>
      <c r="H123" s="268"/>
      <c r="I123" s="269"/>
      <c r="J123" s="270"/>
    </row>
    <row r="124" spans="1:10" ht="11.25">
      <c r="A124" s="122"/>
      <c r="B124" s="268"/>
      <c r="C124" s="282"/>
      <c r="D124" s="268"/>
      <c r="E124" s="282"/>
      <c r="F124" s="123"/>
      <c r="G124" s="123"/>
      <c r="H124" s="268"/>
      <c r="I124" s="269"/>
      <c r="J124" s="270"/>
    </row>
    <row r="125" spans="1:10" ht="11.25">
      <c r="A125" s="122"/>
      <c r="B125" s="268"/>
      <c r="C125" s="282"/>
      <c r="D125" s="268"/>
      <c r="E125" s="282"/>
      <c r="F125" s="123"/>
      <c r="G125" s="123"/>
      <c r="H125" s="268"/>
      <c r="I125" s="269"/>
      <c r="J125" s="270"/>
    </row>
    <row r="126" spans="1:10" ht="11.25">
      <c r="A126" s="122"/>
      <c r="B126" s="268"/>
      <c r="C126" s="282"/>
      <c r="D126" s="268"/>
      <c r="E126" s="282"/>
      <c r="F126" s="123"/>
      <c r="G126" s="123"/>
      <c r="H126" s="268"/>
      <c r="I126" s="269"/>
      <c r="J126" s="270"/>
    </row>
    <row r="127" spans="1:10" ht="11.25">
      <c r="A127" s="122"/>
      <c r="B127" s="268"/>
      <c r="C127" s="282"/>
      <c r="D127" s="268"/>
      <c r="E127" s="282"/>
      <c r="F127" s="123"/>
      <c r="G127" s="123"/>
      <c r="H127" s="268"/>
      <c r="I127" s="269"/>
      <c r="J127" s="270"/>
    </row>
    <row r="128" spans="1:10" ht="11.25">
      <c r="A128" s="122"/>
      <c r="B128" s="268"/>
      <c r="C128" s="282"/>
      <c r="D128" s="268"/>
      <c r="E128" s="282"/>
      <c r="F128" s="123"/>
      <c r="G128" s="123"/>
      <c r="H128" s="268"/>
      <c r="I128" s="269"/>
      <c r="J128" s="270"/>
    </row>
    <row r="129" spans="1:10" ht="12" thickBot="1">
      <c r="A129" s="124"/>
      <c r="B129" s="233"/>
      <c r="C129" s="284"/>
      <c r="D129" s="233"/>
      <c r="E129" s="284"/>
      <c r="F129" s="125"/>
      <c r="G129" s="125"/>
      <c r="H129" s="233"/>
      <c r="I129" s="234"/>
      <c r="J129" s="235"/>
    </row>
    <row r="130" ht="12" thickBot="1"/>
    <row r="131" spans="1:10" s="12" customFormat="1" ht="11.25">
      <c r="A131" s="279" t="s">
        <v>86</v>
      </c>
      <c r="B131" s="280"/>
      <c r="C131" s="280"/>
      <c r="D131" s="280"/>
      <c r="E131" s="280"/>
      <c r="F131" s="280"/>
      <c r="G131" s="280"/>
      <c r="H131" s="280"/>
      <c r="I131" s="280"/>
      <c r="J131" s="281"/>
    </row>
    <row r="132" spans="1:10" ht="11.25">
      <c r="A132" s="118" t="s">
        <v>109</v>
      </c>
      <c r="B132" s="283" t="s">
        <v>58</v>
      </c>
      <c r="C132" s="283"/>
      <c r="D132" s="283" t="s">
        <v>75</v>
      </c>
      <c r="E132" s="283"/>
      <c r="F132" s="307" t="s">
        <v>4</v>
      </c>
      <c r="G132" s="307"/>
      <c r="H132" s="307"/>
      <c r="I132" s="307"/>
      <c r="J132" s="308"/>
    </row>
    <row r="133" spans="1:10" ht="11.25">
      <c r="A133" s="120"/>
      <c r="B133" s="263"/>
      <c r="C133" s="263"/>
      <c r="D133" s="263"/>
      <c r="E133" s="263"/>
      <c r="F133" s="264"/>
      <c r="G133" s="264"/>
      <c r="H133" s="264"/>
      <c r="I133" s="264"/>
      <c r="J133" s="265"/>
    </row>
    <row r="134" spans="1:10" ht="11.25">
      <c r="A134" s="120"/>
      <c r="B134" s="266"/>
      <c r="C134" s="267"/>
      <c r="D134" s="266"/>
      <c r="E134" s="267"/>
      <c r="F134" s="268"/>
      <c r="G134" s="269"/>
      <c r="H134" s="269"/>
      <c r="I134" s="269"/>
      <c r="J134" s="270"/>
    </row>
    <row r="135" spans="1:10" ht="11.25">
      <c r="A135" s="120"/>
      <c r="B135" s="266"/>
      <c r="C135" s="267"/>
      <c r="D135" s="266"/>
      <c r="E135" s="267"/>
      <c r="F135" s="268"/>
      <c r="G135" s="269"/>
      <c r="H135" s="269"/>
      <c r="I135" s="269"/>
      <c r="J135" s="270"/>
    </row>
    <row r="136" spans="1:10" ht="11.25">
      <c r="A136" s="120"/>
      <c r="B136" s="266"/>
      <c r="C136" s="267"/>
      <c r="D136" s="266"/>
      <c r="E136" s="267"/>
      <c r="F136" s="268"/>
      <c r="G136" s="269"/>
      <c r="H136" s="269"/>
      <c r="I136" s="269"/>
      <c r="J136" s="270"/>
    </row>
    <row r="137" spans="1:10" ht="11.25">
      <c r="A137" s="120"/>
      <c r="B137" s="266"/>
      <c r="C137" s="267"/>
      <c r="D137" s="266"/>
      <c r="E137" s="267"/>
      <c r="F137" s="268"/>
      <c r="G137" s="269"/>
      <c r="H137" s="269"/>
      <c r="I137" s="269"/>
      <c r="J137" s="270"/>
    </row>
    <row r="138" spans="1:10" ht="11.25">
      <c r="A138" s="120"/>
      <c r="B138" s="266"/>
      <c r="C138" s="267"/>
      <c r="D138" s="266"/>
      <c r="E138" s="267"/>
      <c r="F138" s="268"/>
      <c r="G138" s="269"/>
      <c r="H138" s="269"/>
      <c r="I138" s="269"/>
      <c r="J138" s="270"/>
    </row>
    <row r="139" spans="1:10" ht="12" thickBot="1">
      <c r="A139" s="121"/>
      <c r="B139" s="273"/>
      <c r="C139" s="273"/>
      <c r="D139" s="273"/>
      <c r="E139" s="273"/>
      <c r="F139" s="339"/>
      <c r="G139" s="339"/>
      <c r="H139" s="339"/>
      <c r="I139" s="339"/>
      <c r="J139" s="340"/>
    </row>
    <row r="140" ht="12" thickBot="1"/>
    <row r="141" spans="1:10" s="12" customFormat="1" ht="11.25">
      <c r="A141" s="279" t="s">
        <v>153</v>
      </c>
      <c r="B141" s="280"/>
      <c r="C141" s="280"/>
      <c r="D141" s="280"/>
      <c r="E141" s="280"/>
      <c r="F141" s="280"/>
      <c r="G141" s="280"/>
      <c r="H141" s="280"/>
      <c r="I141" s="280"/>
      <c r="J141" s="281"/>
    </row>
    <row r="142" spans="1:10" ht="11.25">
      <c r="A142" s="183" t="s">
        <v>151</v>
      </c>
      <c r="B142" s="278" t="s">
        <v>152</v>
      </c>
      <c r="C142" s="278"/>
      <c r="D142" s="184" t="s">
        <v>164</v>
      </c>
      <c r="E142" s="184" t="s">
        <v>165</v>
      </c>
      <c r="F142" s="185" t="s">
        <v>85</v>
      </c>
      <c r="G142" s="278" t="s">
        <v>149</v>
      </c>
      <c r="H142" s="278"/>
      <c r="I142" s="278"/>
      <c r="J142" s="397"/>
    </row>
    <row r="143" spans="1:10" ht="11.25">
      <c r="A143" s="186"/>
      <c r="B143" s="274"/>
      <c r="C143" s="275"/>
      <c r="D143" s="187"/>
      <c r="E143" s="187"/>
      <c r="F143" s="167"/>
      <c r="G143" s="274"/>
      <c r="H143" s="276"/>
      <c r="I143" s="276"/>
      <c r="J143" s="277"/>
    </row>
    <row r="144" spans="1:10" ht="11.25">
      <c r="A144" s="186"/>
      <c r="B144" s="274"/>
      <c r="C144" s="275"/>
      <c r="D144" s="187"/>
      <c r="E144" s="187"/>
      <c r="F144" s="167"/>
      <c r="G144" s="274"/>
      <c r="H144" s="276"/>
      <c r="I144" s="276"/>
      <c r="J144" s="277"/>
    </row>
    <row r="145" spans="1:10" ht="11.25">
      <c r="A145" s="186"/>
      <c r="B145" s="274"/>
      <c r="C145" s="275"/>
      <c r="D145" s="187"/>
      <c r="E145" s="187"/>
      <c r="F145" s="167"/>
      <c r="G145" s="274"/>
      <c r="H145" s="276"/>
      <c r="I145" s="276"/>
      <c r="J145" s="277"/>
    </row>
    <row r="146" spans="1:10" ht="11.25">
      <c r="A146" s="186"/>
      <c r="B146" s="274"/>
      <c r="C146" s="275"/>
      <c r="D146" s="187"/>
      <c r="E146" s="187"/>
      <c r="F146" s="167"/>
      <c r="G146" s="274"/>
      <c r="H146" s="276"/>
      <c r="I146" s="276"/>
      <c r="J146" s="277"/>
    </row>
    <row r="147" spans="1:10" ht="11.25">
      <c r="A147" s="186"/>
      <c r="B147" s="274"/>
      <c r="C147" s="275"/>
      <c r="D147" s="187"/>
      <c r="E147" s="187"/>
      <c r="F147" s="167"/>
      <c r="G147" s="274"/>
      <c r="H147" s="276"/>
      <c r="I147" s="276"/>
      <c r="J147" s="277"/>
    </row>
    <row r="148" spans="1:10" ht="11.25">
      <c r="A148" s="186"/>
      <c r="B148" s="274"/>
      <c r="C148" s="275"/>
      <c r="D148" s="187"/>
      <c r="E148" s="187"/>
      <c r="F148" s="167"/>
      <c r="G148" s="274"/>
      <c r="H148" s="276"/>
      <c r="I148" s="276"/>
      <c r="J148" s="277"/>
    </row>
    <row r="149" spans="1:10" ht="12" thickBot="1">
      <c r="A149" s="188"/>
      <c r="B149" s="404"/>
      <c r="C149" s="405"/>
      <c r="D149" s="189"/>
      <c r="E149" s="189"/>
      <c r="F149" s="190"/>
      <c r="G149" s="404"/>
      <c r="H149" s="416"/>
      <c r="I149" s="416"/>
      <c r="J149" s="417"/>
    </row>
    <row r="150" ht="12" thickBot="1"/>
    <row r="151" spans="1:10" s="12" customFormat="1" ht="11.25">
      <c r="A151" s="279" t="s">
        <v>84</v>
      </c>
      <c r="B151" s="280"/>
      <c r="C151" s="280"/>
      <c r="D151" s="280"/>
      <c r="E151" s="280"/>
      <c r="F151" s="280"/>
      <c r="G151" s="280"/>
      <c r="H151" s="280"/>
      <c r="I151" s="280"/>
      <c r="J151" s="281"/>
    </row>
    <row r="152" spans="1:10" ht="11.25">
      <c r="A152" s="389" t="s">
        <v>150</v>
      </c>
      <c r="B152" s="271"/>
      <c r="C152" s="119" t="s">
        <v>85</v>
      </c>
      <c r="D152" s="271" t="s">
        <v>149</v>
      </c>
      <c r="E152" s="271"/>
      <c r="F152" s="271"/>
      <c r="G152" s="271"/>
      <c r="H152" s="271"/>
      <c r="I152" s="271"/>
      <c r="J152" s="272"/>
    </row>
    <row r="153" spans="1:10" ht="11.25">
      <c r="A153" s="415"/>
      <c r="B153" s="282"/>
      <c r="C153" s="123"/>
      <c r="D153" s="268"/>
      <c r="E153" s="269"/>
      <c r="F153" s="269"/>
      <c r="G153" s="269"/>
      <c r="H153" s="269"/>
      <c r="I153" s="269"/>
      <c r="J153" s="270"/>
    </row>
    <row r="154" spans="1:10" ht="11.25">
      <c r="A154" s="415"/>
      <c r="B154" s="282"/>
      <c r="C154" s="123"/>
      <c r="D154" s="268"/>
      <c r="E154" s="269"/>
      <c r="F154" s="269"/>
      <c r="G154" s="269"/>
      <c r="H154" s="269"/>
      <c r="I154" s="269"/>
      <c r="J154" s="270"/>
    </row>
    <row r="155" spans="1:10" ht="11.25">
      <c r="A155" s="415"/>
      <c r="B155" s="282"/>
      <c r="C155" s="123"/>
      <c r="D155" s="268"/>
      <c r="E155" s="269"/>
      <c r="F155" s="269"/>
      <c r="G155" s="269"/>
      <c r="H155" s="269"/>
      <c r="I155" s="269"/>
      <c r="J155" s="270"/>
    </row>
    <row r="156" spans="1:10" ht="11.25">
      <c r="A156" s="415"/>
      <c r="B156" s="282"/>
      <c r="C156" s="123"/>
      <c r="D156" s="268"/>
      <c r="E156" s="269"/>
      <c r="F156" s="269"/>
      <c r="G156" s="269"/>
      <c r="H156" s="269"/>
      <c r="I156" s="269"/>
      <c r="J156" s="270"/>
    </row>
    <row r="157" spans="1:10" ht="11.25">
      <c r="A157" s="415"/>
      <c r="B157" s="282"/>
      <c r="C157" s="123"/>
      <c r="D157" s="268"/>
      <c r="E157" s="269"/>
      <c r="F157" s="269"/>
      <c r="G157" s="269"/>
      <c r="H157" s="269"/>
      <c r="I157" s="269"/>
      <c r="J157" s="270"/>
    </row>
    <row r="158" spans="1:10" ht="11.25">
      <c r="A158" s="415"/>
      <c r="B158" s="282"/>
      <c r="C158" s="123"/>
      <c r="D158" s="268"/>
      <c r="E158" s="269"/>
      <c r="F158" s="269"/>
      <c r="G158" s="269"/>
      <c r="H158" s="269"/>
      <c r="I158" s="269"/>
      <c r="J158" s="270"/>
    </row>
    <row r="159" spans="1:10" ht="12" thickBot="1">
      <c r="A159" s="418"/>
      <c r="B159" s="284"/>
      <c r="C159" s="125"/>
      <c r="D159" s="233"/>
      <c r="E159" s="234"/>
      <c r="F159" s="234"/>
      <c r="G159" s="234"/>
      <c r="H159" s="234"/>
      <c r="I159" s="234"/>
      <c r="J159" s="235"/>
    </row>
    <row r="160" ht="12" thickBot="1"/>
    <row r="161" spans="1:10" s="12" customFormat="1" ht="11.25">
      <c r="A161" s="333" t="s">
        <v>51</v>
      </c>
      <c r="B161" s="334"/>
      <c r="C161" s="334"/>
      <c r="D161" s="334"/>
      <c r="E161" s="334"/>
      <c r="F161" s="334"/>
      <c r="G161" s="334"/>
      <c r="H161" s="334"/>
      <c r="I161" s="334"/>
      <c r="J161" s="335"/>
    </row>
    <row r="162" spans="1:10" ht="22.5">
      <c r="A162" s="262" t="s">
        <v>120</v>
      </c>
      <c r="B162" s="207"/>
      <c r="C162" s="18" t="s">
        <v>1</v>
      </c>
      <c r="D162" s="127" t="s">
        <v>2</v>
      </c>
      <c r="E162" s="127" t="s">
        <v>87</v>
      </c>
      <c r="F162" s="127" t="s">
        <v>163</v>
      </c>
      <c r="G162" s="207" t="s">
        <v>117</v>
      </c>
      <c r="H162" s="207"/>
      <c r="I162" s="207"/>
      <c r="J162" s="223"/>
    </row>
    <row r="163" spans="1:10" ht="11.25">
      <c r="A163" s="249"/>
      <c r="B163" s="250"/>
      <c r="C163" s="128"/>
      <c r="D163" s="128"/>
      <c r="E163" s="128"/>
      <c r="F163" s="129"/>
      <c r="G163" s="206"/>
      <c r="H163" s="206"/>
      <c r="I163" s="206"/>
      <c r="J163" s="222"/>
    </row>
    <row r="164" spans="1:10" ht="11.25">
      <c r="A164" s="249"/>
      <c r="B164" s="250"/>
      <c r="C164" s="5"/>
      <c r="D164" s="5"/>
      <c r="E164" s="128"/>
      <c r="F164" s="129"/>
      <c r="G164" s="206"/>
      <c r="H164" s="206"/>
      <c r="I164" s="206"/>
      <c r="J164" s="222"/>
    </row>
    <row r="165" spans="1:10" ht="11.25">
      <c r="A165" s="249"/>
      <c r="B165" s="250"/>
      <c r="C165" s="5"/>
      <c r="D165" s="5"/>
      <c r="E165" s="128"/>
      <c r="F165" s="129"/>
      <c r="G165" s="206"/>
      <c r="H165" s="206"/>
      <c r="I165" s="206"/>
      <c r="J165" s="222"/>
    </row>
    <row r="166" spans="1:10" ht="11.25">
      <c r="A166" s="249"/>
      <c r="B166" s="250"/>
      <c r="C166" s="5"/>
      <c r="D166" s="5"/>
      <c r="E166" s="128"/>
      <c r="F166" s="129"/>
      <c r="G166" s="206"/>
      <c r="H166" s="206"/>
      <c r="I166" s="206"/>
      <c r="J166" s="222"/>
    </row>
    <row r="167" spans="1:10" ht="11.25">
      <c r="A167" s="249"/>
      <c r="B167" s="250"/>
      <c r="C167" s="5"/>
      <c r="D167" s="5"/>
      <c r="E167" s="128"/>
      <c r="F167" s="129"/>
      <c r="G167" s="206"/>
      <c r="H167" s="206"/>
      <c r="I167" s="206"/>
      <c r="J167" s="222"/>
    </row>
    <row r="168" spans="1:10" ht="11.25">
      <c r="A168" s="249"/>
      <c r="B168" s="250"/>
      <c r="C168" s="5"/>
      <c r="D168" s="5"/>
      <c r="E168" s="128"/>
      <c r="F168" s="129"/>
      <c r="G168" s="206"/>
      <c r="H168" s="206"/>
      <c r="I168" s="206"/>
      <c r="J168" s="222"/>
    </row>
    <row r="169" spans="1:10" ht="11.25">
      <c r="A169" s="249"/>
      <c r="B169" s="250"/>
      <c r="C169" s="5"/>
      <c r="D169" s="5"/>
      <c r="E169" s="128"/>
      <c r="F169" s="129"/>
      <c r="G169" s="206"/>
      <c r="H169" s="206"/>
      <c r="I169" s="206"/>
      <c r="J169" s="222"/>
    </row>
    <row r="170" spans="1:10" ht="11.25">
      <c r="A170" s="249"/>
      <c r="B170" s="250"/>
      <c r="C170" s="5"/>
      <c r="D170" s="5"/>
      <c r="E170" s="128"/>
      <c r="F170" s="129"/>
      <c r="G170" s="206"/>
      <c r="H170" s="206"/>
      <c r="I170" s="206"/>
      <c r="J170" s="222"/>
    </row>
    <row r="171" spans="1:10" ht="11.25">
      <c r="A171" s="249"/>
      <c r="B171" s="250"/>
      <c r="C171" s="5"/>
      <c r="D171" s="5"/>
      <c r="E171" s="128"/>
      <c r="F171" s="129"/>
      <c r="G171" s="206"/>
      <c r="H171" s="206"/>
      <c r="I171" s="206"/>
      <c r="J171" s="222"/>
    </row>
    <row r="172" spans="1:10" ht="11.25">
      <c r="A172" s="249"/>
      <c r="B172" s="250"/>
      <c r="C172" s="5"/>
      <c r="D172" s="5"/>
      <c r="E172" s="128"/>
      <c r="F172" s="129"/>
      <c r="G172" s="206"/>
      <c r="H172" s="206"/>
      <c r="I172" s="206"/>
      <c r="J172" s="222"/>
    </row>
    <row r="173" spans="1:10" ht="11.25">
      <c r="A173" s="253" t="s">
        <v>45</v>
      </c>
      <c r="B173" s="254"/>
      <c r="C173" s="6">
        <f>SUM(C163:C172)</f>
        <v>0</v>
      </c>
      <c r="D173" s="6">
        <f>SUM(D163:D172)</f>
        <v>0</v>
      </c>
      <c r="E173" s="130">
        <f>SUM(E163:E172)</f>
        <v>0</v>
      </c>
      <c r="F173" s="251"/>
      <c r="G173" s="251"/>
      <c r="H173" s="251"/>
      <c r="I173" s="251"/>
      <c r="J173" s="252"/>
    </row>
    <row r="174" spans="1:10" ht="23.25" thickBot="1">
      <c r="A174" s="168" t="s">
        <v>143</v>
      </c>
      <c r="B174" s="226"/>
      <c r="C174" s="227"/>
      <c r="D174" s="227"/>
      <c r="E174" s="227"/>
      <c r="F174" s="227"/>
      <c r="G174" s="227"/>
      <c r="H174" s="227"/>
      <c r="I174" s="227"/>
      <c r="J174" s="228"/>
    </row>
    <row r="175" spans="1:10" ht="12" thickBot="1">
      <c r="A175" s="133"/>
      <c r="B175" s="133"/>
      <c r="C175" s="133"/>
      <c r="D175" s="133"/>
      <c r="E175" s="133"/>
      <c r="F175" s="133"/>
      <c r="G175" s="133"/>
      <c r="H175" s="133"/>
      <c r="I175" s="133"/>
      <c r="J175" s="133"/>
    </row>
    <row r="176" spans="1:10" s="12" customFormat="1" ht="11.25">
      <c r="A176" s="336" t="s">
        <v>44</v>
      </c>
      <c r="B176" s="337"/>
      <c r="C176" s="337"/>
      <c r="D176" s="337"/>
      <c r="E176" s="337"/>
      <c r="F176" s="337"/>
      <c r="G176" s="337"/>
      <c r="H176" s="337"/>
      <c r="I176" s="337"/>
      <c r="J176" s="338"/>
    </row>
    <row r="177" spans="1:10" ht="11.25">
      <c r="A177" s="134" t="s">
        <v>8</v>
      </c>
      <c r="B177" s="18" t="s">
        <v>1</v>
      </c>
      <c r="C177" s="18" t="s">
        <v>2</v>
      </c>
      <c r="D177" s="207" t="s">
        <v>3</v>
      </c>
      <c r="E177" s="207"/>
      <c r="F177" s="127" t="s">
        <v>118</v>
      </c>
      <c r="G177" s="224" t="s">
        <v>58</v>
      </c>
      <c r="H177" s="224"/>
      <c r="I177" s="224"/>
      <c r="J177" s="225"/>
    </row>
    <row r="178" spans="1:10" ht="11.25">
      <c r="A178" s="135"/>
      <c r="B178" s="128"/>
      <c r="C178" s="136"/>
      <c r="D178" s="255"/>
      <c r="E178" s="255"/>
      <c r="F178" s="128"/>
      <c r="G178" s="208"/>
      <c r="H178" s="208"/>
      <c r="I178" s="208"/>
      <c r="J178" s="209"/>
    </row>
    <row r="179" spans="1:10" ht="11.25">
      <c r="A179" s="135"/>
      <c r="B179" s="128"/>
      <c r="C179" s="136"/>
      <c r="D179" s="255"/>
      <c r="E179" s="255"/>
      <c r="F179" s="128"/>
      <c r="G179" s="208"/>
      <c r="H179" s="208"/>
      <c r="I179" s="208"/>
      <c r="J179" s="209"/>
    </row>
    <row r="180" spans="1:10" ht="11.25">
      <c r="A180" s="135"/>
      <c r="B180" s="128"/>
      <c r="C180" s="136"/>
      <c r="D180" s="255"/>
      <c r="E180" s="255"/>
      <c r="F180" s="128"/>
      <c r="G180" s="208"/>
      <c r="H180" s="208"/>
      <c r="I180" s="208"/>
      <c r="J180" s="209"/>
    </row>
    <row r="181" spans="1:10" ht="11.25">
      <c r="A181" s="135"/>
      <c r="B181" s="128"/>
      <c r="C181" s="136"/>
      <c r="D181" s="255"/>
      <c r="E181" s="255"/>
      <c r="F181" s="128"/>
      <c r="G181" s="208"/>
      <c r="H181" s="208"/>
      <c r="I181" s="208"/>
      <c r="J181" s="209"/>
    </row>
    <row r="182" spans="1:10" ht="11.25">
      <c r="A182" s="135"/>
      <c r="B182" s="128"/>
      <c r="C182" s="136"/>
      <c r="D182" s="255"/>
      <c r="E182" s="255"/>
      <c r="F182" s="128"/>
      <c r="G182" s="208"/>
      <c r="H182" s="208"/>
      <c r="I182" s="208"/>
      <c r="J182" s="209"/>
    </row>
    <row r="183" spans="1:10" ht="11.25">
      <c r="A183" s="135"/>
      <c r="B183" s="128"/>
      <c r="C183" s="136"/>
      <c r="D183" s="255"/>
      <c r="E183" s="255"/>
      <c r="F183" s="128"/>
      <c r="G183" s="208"/>
      <c r="H183" s="208"/>
      <c r="I183" s="208"/>
      <c r="J183" s="209"/>
    </row>
    <row r="184" spans="1:10" ht="11.25">
      <c r="A184" s="135"/>
      <c r="B184" s="128"/>
      <c r="C184" s="136"/>
      <c r="D184" s="255"/>
      <c r="E184" s="255"/>
      <c r="F184" s="128"/>
      <c r="G184" s="208"/>
      <c r="H184" s="208"/>
      <c r="I184" s="208"/>
      <c r="J184" s="209"/>
    </row>
    <row r="185" spans="1:10" ht="11.25">
      <c r="A185" s="135"/>
      <c r="B185" s="128"/>
      <c r="C185" s="136"/>
      <c r="D185" s="255"/>
      <c r="E185" s="255"/>
      <c r="F185" s="128"/>
      <c r="G185" s="208"/>
      <c r="H185" s="208"/>
      <c r="I185" s="208"/>
      <c r="J185" s="209"/>
    </row>
    <row r="186" spans="1:10" ht="11.25">
      <c r="A186" s="135"/>
      <c r="B186" s="128"/>
      <c r="C186" s="136"/>
      <c r="D186" s="255"/>
      <c r="E186" s="255"/>
      <c r="F186" s="128"/>
      <c r="G186" s="208"/>
      <c r="H186" s="208"/>
      <c r="I186" s="208"/>
      <c r="J186" s="209"/>
    </row>
    <row r="187" spans="1:10" ht="11.25">
      <c r="A187" s="10"/>
      <c r="B187" s="5"/>
      <c r="C187" s="7"/>
      <c r="D187" s="341"/>
      <c r="E187" s="341"/>
      <c r="F187" s="128"/>
      <c r="G187" s="208"/>
      <c r="H187" s="208"/>
      <c r="I187" s="208"/>
      <c r="J187" s="209"/>
    </row>
    <row r="188" spans="1:10" ht="11.25">
      <c r="A188" s="11" t="s">
        <v>45</v>
      </c>
      <c r="B188" s="6">
        <f>SUM(B178:B187)</f>
        <v>0</v>
      </c>
      <c r="C188" s="8">
        <f>SUM(C178:C187)</f>
        <v>0</v>
      </c>
      <c r="D188" s="244"/>
      <c r="E188" s="244"/>
      <c r="F188" s="169"/>
      <c r="G188" s="259"/>
      <c r="H188" s="260"/>
      <c r="I188" s="260"/>
      <c r="J188" s="261"/>
    </row>
    <row r="189" spans="1:10" ht="23.25" thickBot="1">
      <c r="A189" s="168" t="s">
        <v>138</v>
      </c>
      <c r="B189" s="256"/>
      <c r="C189" s="257"/>
      <c r="D189" s="257"/>
      <c r="E189" s="257"/>
      <c r="F189" s="257"/>
      <c r="G189" s="257"/>
      <c r="H189" s="257"/>
      <c r="I189" s="257"/>
      <c r="J189" s="258"/>
    </row>
    <row r="190" spans="1:10" ht="12" thickBot="1">
      <c r="A190" s="133"/>
      <c r="B190" s="133"/>
      <c r="C190" s="133"/>
      <c r="D190" s="133"/>
      <c r="E190" s="133"/>
      <c r="F190" s="133"/>
      <c r="G190" s="133"/>
      <c r="H190" s="133"/>
      <c r="I190" s="133"/>
      <c r="J190" s="133"/>
    </row>
    <row r="191" spans="1:10" s="12" customFormat="1" ht="11.25">
      <c r="A191" s="336" t="s">
        <v>46</v>
      </c>
      <c r="B191" s="337"/>
      <c r="C191" s="337"/>
      <c r="D191" s="337"/>
      <c r="E191" s="337"/>
      <c r="F191" s="337"/>
      <c r="G191" s="337"/>
      <c r="H191" s="337"/>
      <c r="I191" s="337"/>
      <c r="J191" s="338"/>
    </row>
    <row r="192" spans="1:10" ht="11.25">
      <c r="A192" s="134" t="s">
        <v>0</v>
      </c>
      <c r="B192" s="18" t="s">
        <v>1</v>
      </c>
      <c r="C192" s="18" t="s">
        <v>2</v>
      </c>
      <c r="D192" s="207" t="s">
        <v>3</v>
      </c>
      <c r="E192" s="207"/>
      <c r="F192" s="127" t="s">
        <v>119</v>
      </c>
      <c r="G192" s="224" t="s">
        <v>58</v>
      </c>
      <c r="H192" s="224"/>
      <c r="I192" s="224"/>
      <c r="J192" s="225"/>
    </row>
    <row r="193" spans="1:10" ht="11.25">
      <c r="A193" s="135"/>
      <c r="B193" s="128"/>
      <c r="C193" s="136"/>
      <c r="D193" s="255"/>
      <c r="E193" s="255"/>
      <c r="F193" s="128"/>
      <c r="G193" s="208"/>
      <c r="H193" s="208"/>
      <c r="I193" s="208"/>
      <c r="J193" s="209"/>
    </row>
    <row r="194" spans="1:10" ht="11.25">
      <c r="A194" s="135"/>
      <c r="B194" s="128"/>
      <c r="C194" s="136"/>
      <c r="D194" s="255"/>
      <c r="E194" s="255"/>
      <c r="F194" s="128"/>
      <c r="G194" s="208"/>
      <c r="H194" s="208"/>
      <c r="I194" s="208"/>
      <c r="J194" s="209"/>
    </row>
    <row r="195" spans="1:10" ht="11.25">
      <c r="A195" s="135"/>
      <c r="B195" s="128"/>
      <c r="C195" s="136"/>
      <c r="D195" s="255"/>
      <c r="E195" s="255"/>
      <c r="F195" s="128"/>
      <c r="G195" s="208"/>
      <c r="H195" s="208"/>
      <c r="I195" s="208"/>
      <c r="J195" s="209"/>
    </row>
    <row r="196" spans="1:10" ht="11.25">
      <c r="A196" s="135"/>
      <c r="B196" s="128"/>
      <c r="C196" s="136"/>
      <c r="D196" s="255"/>
      <c r="E196" s="255"/>
      <c r="F196" s="128"/>
      <c r="G196" s="208"/>
      <c r="H196" s="208"/>
      <c r="I196" s="208"/>
      <c r="J196" s="209"/>
    </row>
    <row r="197" spans="1:10" ht="11.25">
      <c r="A197" s="135"/>
      <c r="B197" s="128"/>
      <c r="C197" s="136"/>
      <c r="D197" s="255"/>
      <c r="E197" s="255"/>
      <c r="F197" s="128"/>
      <c r="G197" s="208"/>
      <c r="H197" s="208"/>
      <c r="I197" s="208"/>
      <c r="J197" s="209"/>
    </row>
    <row r="198" spans="1:10" ht="11.25">
      <c r="A198" s="135"/>
      <c r="B198" s="128"/>
      <c r="C198" s="136"/>
      <c r="D198" s="255"/>
      <c r="E198" s="255"/>
      <c r="F198" s="128"/>
      <c r="G198" s="208"/>
      <c r="H198" s="208"/>
      <c r="I198" s="208"/>
      <c r="J198" s="209"/>
    </row>
    <row r="199" spans="1:10" ht="11.25">
      <c r="A199" s="135"/>
      <c r="B199" s="128"/>
      <c r="C199" s="136"/>
      <c r="D199" s="255"/>
      <c r="E199" s="255"/>
      <c r="F199" s="128"/>
      <c r="G199" s="208"/>
      <c r="H199" s="208"/>
      <c r="I199" s="208"/>
      <c r="J199" s="209"/>
    </row>
    <row r="200" spans="1:10" ht="11.25">
      <c r="A200" s="135"/>
      <c r="B200" s="128"/>
      <c r="C200" s="136"/>
      <c r="D200" s="255"/>
      <c r="E200" s="255"/>
      <c r="F200" s="128"/>
      <c r="G200" s="208"/>
      <c r="H200" s="208"/>
      <c r="I200" s="208"/>
      <c r="J200" s="209"/>
    </row>
    <row r="201" spans="1:10" ht="11.25">
      <c r="A201" s="135"/>
      <c r="B201" s="128"/>
      <c r="C201" s="136"/>
      <c r="D201" s="255"/>
      <c r="E201" s="255"/>
      <c r="F201" s="128"/>
      <c r="G201" s="208"/>
      <c r="H201" s="208"/>
      <c r="I201" s="208"/>
      <c r="J201" s="209"/>
    </row>
    <row r="202" spans="1:10" ht="11.25">
      <c r="A202" s="10"/>
      <c r="B202" s="5"/>
      <c r="C202" s="7"/>
      <c r="D202" s="341"/>
      <c r="E202" s="341"/>
      <c r="F202" s="128"/>
      <c r="G202" s="208"/>
      <c r="H202" s="208"/>
      <c r="I202" s="208"/>
      <c r="J202" s="209"/>
    </row>
    <row r="203" spans="1:10" ht="11.25">
      <c r="A203" s="11" t="s">
        <v>45</v>
      </c>
      <c r="B203" s="6">
        <f>SUM(B193:B202)</f>
        <v>0</v>
      </c>
      <c r="C203" s="8">
        <f>SUM(C193:C202)</f>
        <v>0</v>
      </c>
      <c r="D203" s="244"/>
      <c r="E203" s="244"/>
      <c r="F203" s="244"/>
      <c r="G203" s="244"/>
      <c r="H203" s="244"/>
      <c r="I203" s="244"/>
      <c r="J203" s="245"/>
    </row>
    <row r="204" spans="1:10" ht="34.5" thickBot="1">
      <c r="A204" s="168" t="s">
        <v>137</v>
      </c>
      <c r="B204" s="256"/>
      <c r="C204" s="257"/>
      <c r="D204" s="257"/>
      <c r="E204" s="257"/>
      <c r="F204" s="257"/>
      <c r="G204" s="257"/>
      <c r="H204" s="257"/>
      <c r="I204" s="257"/>
      <c r="J204" s="258"/>
    </row>
    <row r="205" spans="1:10" ht="12" thickBot="1">
      <c r="A205" s="133"/>
      <c r="B205" s="133"/>
      <c r="C205" s="133"/>
      <c r="D205" s="133"/>
      <c r="E205" s="133"/>
      <c r="F205" s="133"/>
      <c r="G205" s="133"/>
      <c r="H205" s="133"/>
      <c r="I205" s="133"/>
      <c r="J205" s="133"/>
    </row>
    <row r="206" spans="1:10" s="12" customFormat="1" ht="11.25">
      <c r="A206" s="336" t="s">
        <v>89</v>
      </c>
      <c r="B206" s="337"/>
      <c r="C206" s="337"/>
      <c r="D206" s="337"/>
      <c r="E206" s="337"/>
      <c r="F206" s="337"/>
      <c r="G206" s="337"/>
      <c r="H206" s="337"/>
      <c r="I206" s="337"/>
      <c r="J206" s="338"/>
    </row>
    <row r="207" spans="1:10" ht="11.25">
      <c r="A207" s="134" t="s">
        <v>146</v>
      </c>
      <c r="B207" s="207" t="s">
        <v>94</v>
      </c>
      <c r="C207" s="207"/>
      <c r="D207" s="18" t="s">
        <v>92</v>
      </c>
      <c r="E207" s="126" t="s">
        <v>93</v>
      </c>
      <c r="F207" s="207" t="s">
        <v>147</v>
      </c>
      <c r="G207" s="207"/>
      <c r="H207" s="207" t="s">
        <v>95</v>
      </c>
      <c r="I207" s="207"/>
      <c r="J207" s="223"/>
    </row>
    <row r="208" spans="1:12" ht="11.25">
      <c r="A208" s="137"/>
      <c r="B208" s="206"/>
      <c r="C208" s="206"/>
      <c r="D208" s="7"/>
      <c r="E208" s="138"/>
      <c r="F208" s="206"/>
      <c r="G208" s="206"/>
      <c r="H208" s="206"/>
      <c r="I208" s="206"/>
      <c r="J208" s="222"/>
      <c r="L208" s="139">
        <f>(SUM(D208:D217)+SUM(B222:B231)+SUM(I236:I245))*(-1)</f>
        <v>0</v>
      </c>
    </row>
    <row r="209" spans="1:10" ht="11.25">
      <c r="A209" s="137"/>
      <c r="B209" s="206"/>
      <c r="C209" s="206"/>
      <c r="D209" s="7"/>
      <c r="E209" s="138"/>
      <c r="F209" s="206"/>
      <c r="G209" s="206"/>
      <c r="H209" s="206"/>
      <c r="I209" s="206"/>
      <c r="J209" s="222"/>
    </row>
    <row r="210" spans="1:10" ht="11.25">
      <c r="A210" s="137"/>
      <c r="B210" s="206"/>
      <c r="C210" s="206"/>
      <c r="D210" s="7"/>
      <c r="E210" s="138"/>
      <c r="F210" s="206"/>
      <c r="G210" s="206"/>
      <c r="H210" s="206"/>
      <c r="I210" s="206"/>
      <c r="J210" s="222"/>
    </row>
    <row r="211" spans="1:10" ht="11.25">
      <c r="A211" s="137"/>
      <c r="B211" s="206"/>
      <c r="C211" s="206"/>
      <c r="D211" s="7"/>
      <c r="E211" s="138"/>
      <c r="F211" s="206"/>
      <c r="G211" s="206"/>
      <c r="H211" s="206"/>
      <c r="I211" s="206"/>
      <c r="J211" s="222"/>
    </row>
    <row r="212" spans="1:10" ht="11.25">
      <c r="A212" s="137"/>
      <c r="B212" s="206"/>
      <c r="C212" s="206"/>
      <c r="D212" s="7"/>
      <c r="E212" s="138"/>
      <c r="F212" s="206"/>
      <c r="G212" s="206"/>
      <c r="H212" s="206"/>
      <c r="I212" s="206"/>
      <c r="J212" s="222"/>
    </row>
    <row r="213" spans="1:10" ht="11.25">
      <c r="A213" s="137"/>
      <c r="B213" s="206"/>
      <c r="C213" s="206"/>
      <c r="D213" s="7"/>
      <c r="E213" s="138"/>
      <c r="F213" s="206"/>
      <c r="G213" s="206"/>
      <c r="H213" s="206"/>
      <c r="I213" s="206"/>
      <c r="J213" s="222"/>
    </row>
    <row r="214" spans="1:10" ht="11.25">
      <c r="A214" s="137"/>
      <c r="B214" s="206"/>
      <c r="C214" s="206"/>
      <c r="D214" s="7"/>
      <c r="E214" s="138"/>
      <c r="F214" s="206"/>
      <c r="G214" s="206"/>
      <c r="H214" s="206"/>
      <c r="I214" s="206"/>
      <c r="J214" s="222"/>
    </row>
    <row r="215" spans="1:10" ht="11.25">
      <c r="A215" s="137"/>
      <c r="B215" s="206"/>
      <c r="C215" s="206"/>
      <c r="D215" s="7"/>
      <c r="E215" s="138"/>
      <c r="F215" s="206"/>
      <c r="G215" s="206"/>
      <c r="H215" s="206"/>
      <c r="I215" s="206"/>
      <c r="J215" s="222"/>
    </row>
    <row r="216" spans="1:10" ht="11.25">
      <c r="A216" s="137"/>
      <c r="B216" s="206"/>
      <c r="C216" s="206"/>
      <c r="D216" s="7"/>
      <c r="E216" s="138"/>
      <c r="F216" s="206"/>
      <c r="G216" s="206"/>
      <c r="H216" s="206"/>
      <c r="I216" s="206"/>
      <c r="J216" s="222"/>
    </row>
    <row r="217" spans="1:10" ht="11.25">
      <c r="A217" s="137"/>
      <c r="B217" s="206"/>
      <c r="C217" s="206"/>
      <c r="D217" s="7"/>
      <c r="E217" s="138"/>
      <c r="F217" s="206"/>
      <c r="G217" s="206"/>
      <c r="H217" s="206"/>
      <c r="I217" s="206"/>
      <c r="J217" s="222"/>
    </row>
    <row r="218" spans="1:10" ht="23.25" thickBot="1">
      <c r="A218" s="170" t="s">
        <v>139</v>
      </c>
      <c r="B218" s="210"/>
      <c r="C218" s="211"/>
      <c r="D218" s="211"/>
      <c r="E218" s="211"/>
      <c r="F218" s="211"/>
      <c r="G218" s="211"/>
      <c r="H218" s="211"/>
      <c r="I218" s="211"/>
      <c r="J218" s="212"/>
    </row>
    <row r="219" spans="1:10" ht="12" thickBot="1">
      <c r="A219" s="133"/>
      <c r="B219" s="133"/>
      <c r="C219" s="133"/>
      <c r="D219" s="133"/>
      <c r="E219" s="133"/>
      <c r="F219" s="133"/>
      <c r="G219" s="133"/>
      <c r="H219" s="133"/>
      <c r="I219" s="133"/>
      <c r="J219" s="133"/>
    </row>
    <row r="220" spans="1:10" ht="11.25">
      <c r="A220" s="336" t="s">
        <v>90</v>
      </c>
      <c r="B220" s="337"/>
      <c r="C220" s="337"/>
      <c r="D220" s="337"/>
      <c r="E220" s="337"/>
      <c r="F220" s="337"/>
      <c r="G220" s="337"/>
      <c r="H220" s="337"/>
      <c r="I220" s="337"/>
      <c r="J220" s="338"/>
    </row>
    <row r="221" spans="1:10" ht="22.5">
      <c r="A221" s="140" t="s">
        <v>96</v>
      </c>
      <c r="B221" s="127" t="s">
        <v>9</v>
      </c>
      <c r="C221" s="224" t="s">
        <v>98</v>
      </c>
      <c r="D221" s="224"/>
      <c r="E221" s="224"/>
      <c r="F221" s="224"/>
      <c r="G221" s="224" t="s">
        <v>148</v>
      </c>
      <c r="H221" s="224"/>
      <c r="I221" s="224"/>
      <c r="J221" s="141" t="s">
        <v>97</v>
      </c>
    </row>
    <row r="222" spans="1:12" ht="11.25">
      <c r="A222" s="142"/>
      <c r="B222" s="7"/>
      <c r="C222" s="206"/>
      <c r="D222" s="206"/>
      <c r="E222" s="206"/>
      <c r="F222" s="206"/>
      <c r="G222" s="206"/>
      <c r="H222" s="206"/>
      <c r="I222" s="206"/>
      <c r="J222" s="143"/>
      <c r="L222" s="139">
        <f>(SUM(D208:D217)+SUM(B222:B231)+SUM(I236:I245))*(-1)</f>
        <v>0</v>
      </c>
    </row>
    <row r="223" spans="1:10" ht="11.25">
      <c r="A223" s="137"/>
      <c r="B223" s="7"/>
      <c r="C223" s="206"/>
      <c r="D223" s="206"/>
      <c r="E223" s="206"/>
      <c r="F223" s="206"/>
      <c r="G223" s="206"/>
      <c r="H223" s="206"/>
      <c r="I223" s="206"/>
      <c r="J223" s="143"/>
    </row>
    <row r="224" spans="1:10" ht="11.25">
      <c r="A224" s="137"/>
      <c r="B224" s="7"/>
      <c r="C224" s="206"/>
      <c r="D224" s="206"/>
      <c r="E224" s="206"/>
      <c r="F224" s="206"/>
      <c r="G224" s="206"/>
      <c r="H224" s="206"/>
      <c r="I224" s="206"/>
      <c r="J224" s="143"/>
    </row>
    <row r="225" spans="1:10" ht="11.25">
      <c r="A225" s="137"/>
      <c r="B225" s="7"/>
      <c r="C225" s="206"/>
      <c r="D225" s="206"/>
      <c r="E225" s="206"/>
      <c r="F225" s="206"/>
      <c r="G225" s="206"/>
      <c r="H225" s="206"/>
      <c r="I225" s="206"/>
      <c r="J225" s="143"/>
    </row>
    <row r="226" spans="1:10" ht="11.25">
      <c r="A226" s="137"/>
      <c r="B226" s="7"/>
      <c r="C226" s="206"/>
      <c r="D226" s="206"/>
      <c r="E226" s="206"/>
      <c r="F226" s="206"/>
      <c r="G226" s="206"/>
      <c r="H226" s="206"/>
      <c r="I226" s="206"/>
      <c r="J226" s="144"/>
    </row>
    <row r="227" spans="1:10" ht="11.25">
      <c r="A227" s="137"/>
      <c r="B227" s="7"/>
      <c r="C227" s="206"/>
      <c r="D227" s="206"/>
      <c r="E227" s="206"/>
      <c r="F227" s="206"/>
      <c r="G227" s="206"/>
      <c r="H227" s="206"/>
      <c r="I227" s="206"/>
      <c r="J227" s="143"/>
    </row>
    <row r="228" spans="1:10" ht="11.25">
      <c r="A228" s="137"/>
      <c r="B228" s="7"/>
      <c r="C228" s="206"/>
      <c r="D228" s="206"/>
      <c r="E228" s="206"/>
      <c r="F228" s="206"/>
      <c r="G228" s="206"/>
      <c r="H228" s="206"/>
      <c r="I228" s="206"/>
      <c r="J228" s="143"/>
    </row>
    <row r="229" spans="1:10" ht="11.25">
      <c r="A229" s="137"/>
      <c r="B229" s="7"/>
      <c r="C229" s="206"/>
      <c r="D229" s="206"/>
      <c r="E229" s="206"/>
      <c r="F229" s="206"/>
      <c r="G229" s="206"/>
      <c r="H229" s="206"/>
      <c r="I229" s="206"/>
      <c r="J229" s="143"/>
    </row>
    <row r="230" spans="1:10" ht="11.25">
      <c r="A230" s="137"/>
      <c r="B230" s="7"/>
      <c r="C230" s="206"/>
      <c r="D230" s="206"/>
      <c r="E230" s="206"/>
      <c r="F230" s="206"/>
      <c r="G230" s="206"/>
      <c r="H230" s="206"/>
      <c r="I230" s="206"/>
      <c r="J230" s="143"/>
    </row>
    <row r="231" spans="1:10" ht="11.25">
      <c r="A231" s="137"/>
      <c r="B231" s="7"/>
      <c r="C231" s="206"/>
      <c r="D231" s="206"/>
      <c r="E231" s="206"/>
      <c r="F231" s="206"/>
      <c r="G231" s="206"/>
      <c r="H231" s="206"/>
      <c r="I231" s="206"/>
      <c r="J231" s="143"/>
    </row>
    <row r="232" spans="1:10" ht="23.25" thickBot="1">
      <c r="A232" s="170" t="s">
        <v>140</v>
      </c>
      <c r="B232" s="213"/>
      <c r="C232" s="214"/>
      <c r="D232" s="214"/>
      <c r="E232" s="214"/>
      <c r="F232" s="214"/>
      <c r="G232" s="214"/>
      <c r="H232" s="214"/>
      <c r="I232" s="214"/>
      <c r="J232" s="215"/>
    </row>
    <row r="233" spans="1:11" ht="12" thickBot="1">
      <c r="A233" s="3"/>
      <c r="B233" s="2"/>
      <c r="C233" s="4"/>
      <c r="D233" s="1"/>
      <c r="E233" s="2"/>
      <c r="F233" s="2"/>
      <c r="G233" s="2"/>
      <c r="H233" s="2"/>
      <c r="I233" s="2"/>
      <c r="J233" s="2"/>
      <c r="K233" s="145"/>
    </row>
    <row r="234" spans="1:10" s="12" customFormat="1" ht="11.25">
      <c r="A234" s="336" t="s">
        <v>102</v>
      </c>
      <c r="B234" s="337"/>
      <c r="C234" s="337"/>
      <c r="D234" s="337"/>
      <c r="E234" s="337"/>
      <c r="F234" s="337"/>
      <c r="G234" s="337"/>
      <c r="H234" s="337"/>
      <c r="I234" s="337"/>
      <c r="J234" s="338"/>
    </row>
    <row r="235" spans="1:10" ht="11.25">
      <c r="A235" s="386" t="s">
        <v>91</v>
      </c>
      <c r="B235" s="224"/>
      <c r="C235" s="224" t="s">
        <v>99</v>
      </c>
      <c r="D235" s="224"/>
      <c r="E235" s="224"/>
      <c r="F235" s="224" t="s">
        <v>100</v>
      </c>
      <c r="G235" s="224"/>
      <c r="H235" s="224"/>
      <c r="I235" s="127" t="s">
        <v>92</v>
      </c>
      <c r="J235" s="141" t="s">
        <v>101</v>
      </c>
    </row>
    <row r="236" spans="1:12" ht="11.25">
      <c r="A236" s="332"/>
      <c r="B236" s="206"/>
      <c r="C236" s="206"/>
      <c r="D236" s="206"/>
      <c r="E236" s="206"/>
      <c r="F236" s="206"/>
      <c r="G236" s="206"/>
      <c r="H236" s="206"/>
      <c r="I236" s="7"/>
      <c r="J236" s="143"/>
      <c r="L236" s="146">
        <f>(SUM(D208:D217)+SUM(B222:B231)+SUM(I236:I245))*(-1)</f>
        <v>0</v>
      </c>
    </row>
    <row r="237" spans="1:10" ht="11.25">
      <c r="A237" s="332"/>
      <c r="B237" s="206"/>
      <c r="C237" s="206"/>
      <c r="D237" s="206"/>
      <c r="E237" s="206"/>
      <c r="F237" s="206"/>
      <c r="G237" s="206"/>
      <c r="H237" s="206"/>
      <c r="I237" s="7"/>
      <c r="J237" s="143"/>
    </row>
    <row r="238" spans="1:10" ht="11.25">
      <c r="A238" s="332"/>
      <c r="B238" s="206"/>
      <c r="C238" s="206"/>
      <c r="D238" s="206"/>
      <c r="E238" s="206"/>
      <c r="F238" s="206"/>
      <c r="G238" s="206"/>
      <c r="H238" s="206"/>
      <c r="I238" s="7"/>
      <c r="J238" s="143"/>
    </row>
    <row r="239" spans="1:10" ht="11.25">
      <c r="A239" s="332"/>
      <c r="B239" s="206"/>
      <c r="C239" s="206"/>
      <c r="D239" s="206"/>
      <c r="E239" s="206"/>
      <c r="F239" s="206"/>
      <c r="G239" s="206"/>
      <c r="H239" s="206"/>
      <c r="I239" s="7"/>
      <c r="J239" s="143"/>
    </row>
    <row r="240" spans="1:10" ht="11.25">
      <c r="A240" s="332"/>
      <c r="B240" s="206"/>
      <c r="C240" s="206"/>
      <c r="D240" s="206"/>
      <c r="E240" s="206"/>
      <c r="F240" s="206"/>
      <c r="G240" s="206"/>
      <c r="H240" s="206"/>
      <c r="I240" s="7"/>
      <c r="J240" s="143"/>
    </row>
    <row r="241" spans="1:10" ht="11.25">
      <c r="A241" s="332"/>
      <c r="B241" s="206"/>
      <c r="C241" s="206"/>
      <c r="D241" s="206"/>
      <c r="E241" s="206"/>
      <c r="F241" s="206"/>
      <c r="G241" s="206"/>
      <c r="H241" s="206"/>
      <c r="I241" s="7"/>
      <c r="J241" s="143"/>
    </row>
    <row r="242" spans="1:10" ht="11.25">
      <c r="A242" s="332"/>
      <c r="B242" s="206"/>
      <c r="C242" s="206"/>
      <c r="D242" s="206"/>
      <c r="E242" s="206"/>
      <c r="F242" s="206"/>
      <c r="G242" s="206"/>
      <c r="H242" s="206"/>
      <c r="I242" s="7"/>
      <c r="J242" s="143"/>
    </row>
    <row r="243" spans="1:10" ht="11.25">
      <c r="A243" s="332"/>
      <c r="B243" s="206"/>
      <c r="C243" s="206"/>
      <c r="D243" s="206"/>
      <c r="E243" s="206"/>
      <c r="F243" s="206"/>
      <c r="G243" s="206"/>
      <c r="H243" s="206"/>
      <c r="I243" s="7"/>
      <c r="J243" s="143"/>
    </row>
    <row r="244" spans="1:10" ht="11.25">
      <c r="A244" s="332"/>
      <c r="B244" s="206"/>
      <c r="C244" s="206"/>
      <c r="D244" s="206"/>
      <c r="E244" s="206"/>
      <c r="F244" s="206"/>
      <c r="G244" s="206"/>
      <c r="H244" s="206"/>
      <c r="I244" s="7"/>
      <c r="J244" s="143"/>
    </row>
    <row r="245" spans="1:10" ht="11.25">
      <c r="A245" s="332"/>
      <c r="B245" s="206"/>
      <c r="C245" s="206"/>
      <c r="D245" s="206"/>
      <c r="E245" s="206"/>
      <c r="F245" s="206"/>
      <c r="G245" s="206"/>
      <c r="H245" s="206"/>
      <c r="I245" s="7"/>
      <c r="J245" s="143"/>
    </row>
    <row r="246" spans="1:10" ht="23.25" thickBot="1">
      <c r="A246" s="171" t="s">
        <v>141</v>
      </c>
      <c r="B246" s="216"/>
      <c r="C246" s="217"/>
      <c r="D246" s="217"/>
      <c r="E246" s="217"/>
      <c r="F246" s="217"/>
      <c r="G246" s="217"/>
      <c r="H246" s="217"/>
      <c r="I246" s="217"/>
      <c r="J246" s="218"/>
    </row>
    <row r="247" spans="1:11" ht="12" thickBot="1">
      <c r="A247" s="3"/>
      <c r="B247" s="2"/>
      <c r="C247" s="4"/>
      <c r="D247" s="1"/>
      <c r="E247" s="2"/>
      <c r="F247" s="2"/>
      <c r="G247" s="2"/>
      <c r="H247" s="2"/>
      <c r="I247" s="2"/>
      <c r="J247" s="2"/>
      <c r="K247" s="145"/>
    </row>
    <row r="248" spans="1:10" s="12" customFormat="1" ht="11.25">
      <c r="A248" s="336" t="s">
        <v>47</v>
      </c>
      <c r="B248" s="342"/>
      <c r="C248" s="342"/>
      <c r="D248" s="342"/>
      <c r="E248" s="342"/>
      <c r="F248" s="342"/>
      <c r="G248" s="342"/>
      <c r="H248" s="342"/>
      <c r="I248" s="342"/>
      <c r="J248" s="343"/>
    </row>
    <row r="249" spans="1:10" ht="22.5">
      <c r="A249" s="147" t="s">
        <v>104</v>
      </c>
      <c r="B249" s="127" t="s">
        <v>10</v>
      </c>
      <c r="C249" s="127" t="s">
        <v>103</v>
      </c>
      <c r="D249" s="207" t="s">
        <v>166</v>
      </c>
      <c r="E249" s="207"/>
      <c r="F249" s="207" t="s">
        <v>48</v>
      </c>
      <c r="G249" s="207"/>
      <c r="H249" s="207" t="s">
        <v>4</v>
      </c>
      <c r="I249" s="207"/>
      <c r="J249" s="223"/>
    </row>
    <row r="250" spans="1:10" ht="11.25">
      <c r="A250" s="148"/>
      <c r="B250" s="7"/>
      <c r="C250" s="149"/>
      <c r="D250" s="206"/>
      <c r="E250" s="206"/>
      <c r="F250" s="206"/>
      <c r="G250" s="206"/>
      <c r="H250" s="206"/>
      <c r="I250" s="206"/>
      <c r="J250" s="222"/>
    </row>
    <row r="251" spans="1:10" ht="11.25">
      <c r="A251" s="148"/>
      <c r="B251" s="7"/>
      <c r="C251" s="149"/>
      <c r="D251" s="206"/>
      <c r="E251" s="206"/>
      <c r="F251" s="206"/>
      <c r="G251" s="206"/>
      <c r="H251" s="206"/>
      <c r="I251" s="206"/>
      <c r="J251" s="222"/>
    </row>
    <row r="252" spans="1:10" ht="11.25">
      <c r="A252" s="148"/>
      <c r="B252" s="7"/>
      <c r="C252" s="149"/>
      <c r="D252" s="206"/>
      <c r="E252" s="206"/>
      <c r="F252" s="206"/>
      <c r="G252" s="206"/>
      <c r="H252" s="206"/>
      <c r="I252" s="206"/>
      <c r="J252" s="222"/>
    </row>
    <row r="253" spans="1:10" ht="11.25">
      <c r="A253" s="148"/>
      <c r="B253" s="7"/>
      <c r="C253" s="149"/>
      <c r="D253" s="206"/>
      <c r="E253" s="206"/>
      <c r="F253" s="206"/>
      <c r="G253" s="206"/>
      <c r="H253" s="206"/>
      <c r="I253" s="206"/>
      <c r="J253" s="222"/>
    </row>
    <row r="254" spans="1:10" ht="11.25">
      <c r="A254" s="148"/>
      <c r="B254" s="7"/>
      <c r="C254" s="149"/>
      <c r="D254" s="206"/>
      <c r="E254" s="206"/>
      <c r="F254" s="206"/>
      <c r="G254" s="206"/>
      <c r="H254" s="206"/>
      <c r="I254" s="206"/>
      <c r="J254" s="222"/>
    </row>
    <row r="255" spans="1:10" ht="11.25">
      <c r="A255" s="148"/>
      <c r="B255" s="7"/>
      <c r="C255" s="149"/>
      <c r="D255" s="206"/>
      <c r="E255" s="206"/>
      <c r="F255" s="206"/>
      <c r="G255" s="206"/>
      <c r="H255" s="206"/>
      <c r="I255" s="206"/>
      <c r="J255" s="222"/>
    </row>
    <row r="256" spans="1:10" ht="11.25">
      <c r="A256" s="148"/>
      <c r="B256" s="7"/>
      <c r="C256" s="7"/>
      <c r="D256" s="206"/>
      <c r="E256" s="206"/>
      <c r="F256" s="206"/>
      <c r="G256" s="206"/>
      <c r="H256" s="206"/>
      <c r="I256" s="206"/>
      <c r="J256" s="222"/>
    </row>
    <row r="257" spans="1:10" ht="11.25">
      <c r="A257" s="148"/>
      <c r="B257" s="7"/>
      <c r="C257" s="7"/>
      <c r="D257" s="206"/>
      <c r="E257" s="206"/>
      <c r="F257" s="206"/>
      <c r="G257" s="206"/>
      <c r="H257" s="206"/>
      <c r="I257" s="206"/>
      <c r="J257" s="222"/>
    </row>
    <row r="258" spans="1:10" ht="11.25">
      <c r="A258" s="148"/>
      <c r="B258" s="7"/>
      <c r="C258" s="7"/>
      <c r="D258" s="206"/>
      <c r="E258" s="206"/>
      <c r="F258" s="206"/>
      <c r="G258" s="206"/>
      <c r="H258" s="206"/>
      <c r="I258" s="206"/>
      <c r="J258" s="222"/>
    </row>
    <row r="259" spans="1:10" ht="11.25">
      <c r="A259" s="148"/>
      <c r="B259" s="7"/>
      <c r="C259" s="7"/>
      <c r="D259" s="206"/>
      <c r="E259" s="206"/>
      <c r="F259" s="206"/>
      <c r="G259" s="206"/>
      <c r="H259" s="206"/>
      <c r="I259" s="206"/>
      <c r="J259" s="222"/>
    </row>
    <row r="260" spans="1:10" ht="11.25">
      <c r="A260" s="11" t="s">
        <v>45</v>
      </c>
      <c r="B260" s="9">
        <f>SUM(B250:B259)</f>
        <v>0</v>
      </c>
      <c r="C260" s="6">
        <f>SUM(C250:C259)</f>
        <v>0</v>
      </c>
      <c r="D260" s="244"/>
      <c r="E260" s="244"/>
      <c r="F260" s="244"/>
      <c r="G260" s="244"/>
      <c r="H260" s="244"/>
      <c r="I260" s="244"/>
      <c r="J260" s="245"/>
    </row>
    <row r="261" spans="1:10" ht="23.25" thickBot="1">
      <c r="A261" s="168" t="s">
        <v>142</v>
      </c>
      <c r="B261" s="219"/>
      <c r="C261" s="220"/>
      <c r="D261" s="220"/>
      <c r="E261" s="220"/>
      <c r="F261" s="220"/>
      <c r="G261" s="220"/>
      <c r="H261" s="220"/>
      <c r="I261" s="220"/>
      <c r="J261" s="221"/>
    </row>
    <row r="262" spans="1:11" ht="12" thickBot="1">
      <c r="A262" s="3"/>
      <c r="B262" s="2"/>
      <c r="C262" s="4"/>
      <c r="D262" s="1"/>
      <c r="E262" s="2"/>
      <c r="F262" s="2"/>
      <c r="G262" s="2"/>
      <c r="H262" s="2"/>
      <c r="I262" s="2"/>
      <c r="J262" s="2"/>
      <c r="K262" s="145"/>
    </row>
    <row r="263" spans="1:10" s="12" customFormat="1" ht="11.25">
      <c r="A263" s="336" t="s">
        <v>49</v>
      </c>
      <c r="B263" s="342"/>
      <c r="C263" s="342"/>
      <c r="D263" s="342"/>
      <c r="E263" s="342"/>
      <c r="F263" s="342"/>
      <c r="G263" s="342"/>
      <c r="H263" s="342"/>
      <c r="I263" s="342"/>
      <c r="J263" s="343"/>
    </row>
    <row r="264" spans="1:10" ht="22.5">
      <c r="A264" s="147" t="s">
        <v>104</v>
      </c>
      <c r="B264" s="127" t="s">
        <v>10</v>
      </c>
      <c r="C264" s="127" t="s">
        <v>103</v>
      </c>
      <c r="D264" s="207" t="s">
        <v>166</v>
      </c>
      <c r="E264" s="207"/>
      <c r="F264" s="207" t="s">
        <v>48</v>
      </c>
      <c r="G264" s="207"/>
      <c r="H264" s="207" t="s">
        <v>4</v>
      </c>
      <c r="I264" s="207"/>
      <c r="J264" s="223"/>
    </row>
    <row r="265" spans="1:10" ht="11.25">
      <c r="A265" s="148"/>
      <c r="B265" s="7"/>
      <c r="C265" s="7"/>
      <c r="D265" s="206"/>
      <c r="E265" s="206"/>
      <c r="F265" s="206"/>
      <c r="G265" s="206"/>
      <c r="H265" s="206"/>
      <c r="I265" s="206"/>
      <c r="J265" s="222"/>
    </row>
    <row r="266" spans="1:10" ht="11.25">
      <c r="A266" s="148"/>
      <c r="B266" s="7"/>
      <c r="C266" s="7"/>
      <c r="D266" s="206"/>
      <c r="E266" s="206"/>
      <c r="F266" s="206"/>
      <c r="G266" s="206"/>
      <c r="H266" s="206"/>
      <c r="I266" s="206"/>
      <c r="J266" s="222"/>
    </row>
    <row r="267" spans="1:10" ht="11.25">
      <c r="A267" s="148"/>
      <c r="B267" s="7"/>
      <c r="C267" s="7"/>
      <c r="D267" s="206"/>
      <c r="E267" s="206"/>
      <c r="F267" s="206"/>
      <c r="G267" s="206"/>
      <c r="H267" s="206"/>
      <c r="I267" s="206"/>
      <c r="J267" s="222"/>
    </row>
    <row r="268" spans="1:10" ht="11.25">
      <c r="A268" s="148"/>
      <c r="B268" s="7"/>
      <c r="C268" s="7"/>
      <c r="D268" s="206"/>
      <c r="E268" s="206"/>
      <c r="F268" s="206"/>
      <c r="G268" s="206"/>
      <c r="H268" s="206"/>
      <c r="I268" s="206"/>
      <c r="J268" s="222"/>
    </row>
    <row r="269" spans="1:10" ht="11.25">
      <c r="A269" s="148"/>
      <c r="B269" s="7"/>
      <c r="C269" s="7"/>
      <c r="D269" s="206"/>
      <c r="E269" s="206"/>
      <c r="F269" s="206"/>
      <c r="G269" s="206"/>
      <c r="H269" s="206"/>
      <c r="I269" s="206"/>
      <c r="J269" s="222"/>
    </row>
    <row r="270" spans="1:10" ht="11.25">
      <c r="A270" s="148"/>
      <c r="B270" s="7"/>
      <c r="C270" s="7"/>
      <c r="D270" s="206"/>
      <c r="E270" s="206"/>
      <c r="F270" s="206"/>
      <c r="G270" s="206"/>
      <c r="H270" s="206"/>
      <c r="I270" s="206"/>
      <c r="J270" s="222"/>
    </row>
    <row r="271" spans="1:10" ht="11.25">
      <c r="A271" s="148"/>
      <c r="B271" s="7"/>
      <c r="C271" s="7"/>
      <c r="D271" s="206"/>
      <c r="E271" s="206"/>
      <c r="F271" s="206"/>
      <c r="G271" s="206"/>
      <c r="H271" s="206"/>
      <c r="I271" s="206"/>
      <c r="J271" s="222"/>
    </row>
    <row r="272" spans="1:10" ht="11.25">
      <c r="A272" s="148"/>
      <c r="B272" s="7"/>
      <c r="C272" s="7"/>
      <c r="D272" s="206"/>
      <c r="E272" s="206"/>
      <c r="F272" s="206"/>
      <c r="G272" s="206"/>
      <c r="H272" s="206"/>
      <c r="I272" s="206"/>
      <c r="J272" s="222"/>
    </row>
    <row r="273" spans="1:10" ht="11.25">
      <c r="A273" s="148"/>
      <c r="B273" s="7"/>
      <c r="C273" s="7"/>
      <c r="D273" s="206"/>
      <c r="E273" s="206"/>
      <c r="F273" s="206"/>
      <c r="G273" s="206"/>
      <c r="H273" s="206"/>
      <c r="I273" s="206"/>
      <c r="J273" s="222"/>
    </row>
    <row r="274" spans="1:10" ht="11.25">
      <c r="A274" s="148"/>
      <c r="B274" s="7"/>
      <c r="C274" s="7"/>
      <c r="D274" s="206"/>
      <c r="E274" s="206"/>
      <c r="F274" s="206"/>
      <c r="G274" s="206"/>
      <c r="H274" s="206"/>
      <c r="I274" s="206"/>
      <c r="J274" s="222"/>
    </row>
    <row r="275" spans="1:10" ht="11.25">
      <c r="A275" s="11" t="s">
        <v>45</v>
      </c>
      <c r="B275" s="9">
        <f>SUM(B265:B274)</f>
        <v>0</v>
      </c>
      <c r="C275" s="6">
        <f>SUM(C265:C274)</f>
        <v>0</v>
      </c>
      <c r="D275" s="244"/>
      <c r="E275" s="244"/>
      <c r="F275" s="244"/>
      <c r="G275" s="244"/>
      <c r="H275" s="244"/>
      <c r="I275" s="244"/>
      <c r="J275" s="245"/>
    </row>
    <row r="276" spans="1:10" ht="23.25" thickBot="1">
      <c r="A276" s="168" t="s">
        <v>142</v>
      </c>
      <c r="B276" s="219"/>
      <c r="C276" s="220"/>
      <c r="D276" s="220"/>
      <c r="E276" s="220"/>
      <c r="F276" s="220"/>
      <c r="G276" s="220"/>
      <c r="H276" s="220"/>
      <c r="I276" s="220"/>
      <c r="J276" s="221"/>
    </row>
    <row r="277" spans="1:10" ht="12" thickBot="1">
      <c r="A277" s="3"/>
      <c r="B277" s="2"/>
      <c r="C277" s="4"/>
      <c r="D277" s="1"/>
      <c r="E277" s="2"/>
      <c r="F277" s="2"/>
      <c r="G277" s="2"/>
      <c r="H277" s="2"/>
      <c r="I277" s="2"/>
      <c r="J277" s="2"/>
    </row>
    <row r="278" spans="1:10" s="12" customFormat="1" ht="11.25">
      <c r="A278" s="336" t="s">
        <v>50</v>
      </c>
      <c r="B278" s="342"/>
      <c r="C278" s="342"/>
      <c r="D278" s="342"/>
      <c r="E278" s="342"/>
      <c r="F278" s="342"/>
      <c r="G278" s="342"/>
      <c r="H278" s="342"/>
      <c r="I278" s="342"/>
      <c r="J278" s="343"/>
    </row>
    <row r="279" spans="1:10" ht="22.5">
      <c r="A279" s="147" t="s">
        <v>104</v>
      </c>
      <c r="B279" s="127" t="s">
        <v>10</v>
      </c>
      <c r="C279" s="127" t="s">
        <v>103</v>
      </c>
      <c r="D279" s="207" t="s">
        <v>166</v>
      </c>
      <c r="E279" s="207"/>
      <c r="F279" s="207" t="s">
        <v>48</v>
      </c>
      <c r="G279" s="207"/>
      <c r="H279" s="207" t="s">
        <v>4</v>
      </c>
      <c r="I279" s="207"/>
      <c r="J279" s="223"/>
    </row>
    <row r="280" spans="1:10" ht="11.25">
      <c r="A280" s="148"/>
      <c r="B280" s="7"/>
      <c r="C280" s="7"/>
      <c r="D280" s="206"/>
      <c r="E280" s="206"/>
      <c r="F280" s="206"/>
      <c r="G280" s="206"/>
      <c r="H280" s="206"/>
      <c r="I280" s="206"/>
      <c r="J280" s="222"/>
    </row>
    <row r="281" spans="1:10" ht="11.25">
      <c r="A281" s="148"/>
      <c r="B281" s="7"/>
      <c r="C281" s="7"/>
      <c r="D281" s="206"/>
      <c r="E281" s="206"/>
      <c r="F281" s="206"/>
      <c r="G281" s="206"/>
      <c r="H281" s="206"/>
      <c r="I281" s="206"/>
      <c r="J281" s="222"/>
    </row>
    <row r="282" spans="1:10" ht="11.25">
      <c r="A282" s="148"/>
      <c r="B282" s="7"/>
      <c r="C282" s="7"/>
      <c r="D282" s="206"/>
      <c r="E282" s="206"/>
      <c r="F282" s="206"/>
      <c r="G282" s="206"/>
      <c r="H282" s="206"/>
      <c r="I282" s="206"/>
      <c r="J282" s="222"/>
    </row>
    <row r="283" spans="1:10" ht="11.25">
      <c r="A283" s="148"/>
      <c r="B283" s="7"/>
      <c r="C283" s="7"/>
      <c r="D283" s="206"/>
      <c r="E283" s="206"/>
      <c r="F283" s="206"/>
      <c r="G283" s="206"/>
      <c r="H283" s="206"/>
      <c r="I283" s="206"/>
      <c r="J283" s="222"/>
    </row>
    <row r="284" spans="1:10" ht="11.25">
      <c r="A284" s="148"/>
      <c r="B284" s="7"/>
      <c r="C284" s="7"/>
      <c r="D284" s="206"/>
      <c r="E284" s="206"/>
      <c r="F284" s="206"/>
      <c r="G284" s="206"/>
      <c r="H284" s="206"/>
      <c r="I284" s="206"/>
      <c r="J284" s="222"/>
    </row>
    <row r="285" spans="1:10" ht="11.25">
      <c r="A285" s="148"/>
      <c r="B285" s="7"/>
      <c r="C285" s="7"/>
      <c r="D285" s="206"/>
      <c r="E285" s="206"/>
      <c r="F285" s="206"/>
      <c r="G285" s="206"/>
      <c r="H285" s="206"/>
      <c r="I285" s="206"/>
      <c r="J285" s="222"/>
    </row>
    <row r="286" spans="1:10" ht="11.25">
      <c r="A286" s="148"/>
      <c r="B286" s="7"/>
      <c r="C286" s="7"/>
      <c r="D286" s="206"/>
      <c r="E286" s="206"/>
      <c r="F286" s="206"/>
      <c r="G286" s="206"/>
      <c r="H286" s="206"/>
      <c r="I286" s="206"/>
      <c r="J286" s="222"/>
    </row>
    <row r="287" spans="1:10" ht="11.25">
      <c r="A287" s="148"/>
      <c r="B287" s="7"/>
      <c r="C287" s="7"/>
      <c r="D287" s="206"/>
      <c r="E287" s="206"/>
      <c r="F287" s="206"/>
      <c r="G287" s="206"/>
      <c r="H287" s="206"/>
      <c r="I287" s="206"/>
      <c r="J287" s="222"/>
    </row>
    <row r="288" spans="1:10" ht="11.25">
      <c r="A288" s="148"/>
      <c r="B288" s="7"/>
      <c r="C288" s="7"/>
      <c r="D288" s="206"/>
      <c r="E288" s="206"/>
      <c r="F288" s="206"/>
      <c r="G288" s="206"/>
      <c r="H288" s="206"/>
      <c r="I288" s="206"/>
      <c r="J288" s="222"/>
    </row>
    <row r="289" spans="1:10" ht="11.25">
      <c r="A289" s="148"/>
      <c r="B289" s="7"/>
      <c r="C289" s="7"/>
      <c r="D289" s="206"/>
      <c r="E289" s="206"/>
      <c r="F289" s="206"/>
      <c r="G289" s="206"/>
      <c r="H289" s="206"/>
      <c r="I289" s="206"/>
      <c r="J289" s="222"/>
    </row>
    <row r="290" spans="1:10" ht="11.25">
      <c r="A290" s="11" t="s">
        <v>45</v>
      </c>
      <c r="B290" s="9">
        <f>SUM(B280:B289)</f>
        <v>0</v>
      </c>
      <c r="C290" s="6">
        <f>SUM(C280:C289)</f>
        <v>0</v>
      </c>
      <c r="D290" s="244"/>
      <c r="E290" s="244"/>
      <c r="F290" s="244"/>
      <c r="G290" s="244"/>
      <c r="H290" s="244"/>
      <c r="I290" s="244"/>
      <c r="J290" s="245"/>
    </row>
    <row r="291" spans="1:10" ht="23.25" thickBot="1">
      <c r="A291" s="168" t="s">
        <v>142</v>
      </c>
      <c r="B291" s="219"/>
      <c r="C291" s="220"/>
      <c r="D291" s="220"/>
      <c r="E291" s="220"/>
      <c r="F291" s="220"/>
      <c r="G291" s="220"/>
      <c r="H291" s="220"/>
      <c r="I291" s="220"/>
      <c r="J291" s="221"/>
    </row>
    <row r="292" spans="1:10" ht="12" thickBot="1">
      <c r="A292" s="178"/>
      <c r="B292" s="177"/>
      <c r="C292" s="177"/>
      <c r="D292" s="177"/>
      <c r="E292" s="177"/>
      <c r="F292" s="177"/>
      <c r="G292" s="177"/>
      <c r="H292" s="177"/>
      <c r="I292" s="177"/>
      <c r="J292" s="177"/>
    </row>
    <row r="293" spans="1:10" ht="11.25">
      <c r="A293" s="246" t="s">
        <v>157</v>
      </c>
      <c r="B293" s="247"/>
      <c r="C293" s="247"/>
      <c r="D293" s="247"/>
      <c r="E293" s="247"/>
      <c r="F293" s="247"/>
      <c r="G293" s="247"/>
      <c r="H293" s="247"/>
      <c r="I293" s="247"/>
      <c r="J293" s="248"/>
    </row>
    <row r="294" spans="1:10" ht="23.25" customHeight="1">
      <c r="A294" s="180" t="s">
        <v>158</v>
      </c>
      <c r="B294" s="179" t="s">
        <v>159</v>
      </c>
      <c r="C294" s="201" t="s">
        <v>3</v>
      </c>
      <c r="D294" s="202"/>
      <c r="E294" s="179" t="s">
        <v>160</v>
      </c>
      <c r="F294" s="179" t="s">
        <v>161</v>
      </c>
      <c r="G294" s="203" t="s">
        <v>4</v>
      </c>
      <c r="H294" s="204"/>
      <c r="I294" s="204"/>
      <c r="J294" s="205"/>
    </row>
    <row r="295" spans="1:10" ht="22.5" customHeight="1">
      <c r="A295" s="182"/>
      <c r="B295" s="181"/>
      <c r="C295" s="193"/>
      <c r="D295" s="194"/>
      <c r="E295" s="181"/>
      <c r="F295" s="181"/>
      <c r="G295" s="195"/>
      <c r="H295" s="196"/>
      <c r="I295" s="196"/>
      <c r="J295" s="197"/>
    </row>
    <row r="296" spans="1:10" ht="11.25">
      <c r="A296" s="182"/>
      <c r="B296" s="181"/>
      <c r="C296" s="193"/>
      <c r="D296" s="194"/>
      <c r="E296" s="181"/>
      <c r="F296" s="181"/>
      <c r="G296" s="195"/>
      <c r="H296" s="196"/>
      <c r="I296" s="196"/>
      <c r="J296" s="197"/>
    </row>
    <row r="297" spans="1:10" ht="11.25">
      <c r="A297" s="182"/>
      <c r="B297" s="181"/>
      <c r="C297" s="193"/>
      <c r="D297" s="194"/>
      <c r="E297" s="181"/>
      <c r="F297" s="181"/>
      <c r="G297" s="195"/>
      <c r="H297" s="196"/>
      <c r="I297" s="196"/>
      <c r="J297" s="197"/>
    </row>
    <row r="298" spans="1:10" ht="11.25">
      <c r="A298" s="182"/>
      <c r="B298" s="181"/>
      <c r="C298" s="193"/>
      <c r="D298" s="194"/>
      <c r="E298" s="181"/>
      <c r="F298" s="181"/>
      <c r="G298" s="195"/>
      <c r="H298" s="196"/>
      <c r="I298" s="196"/>
      <c r="J298" s="197"/>
    </row>
    <row r="299" spans="1:10" ht="11.25">
      <c r="A299" s="182"/>
      <c r="B299" s="181"/>
      <c r="C299" s="193"/>
      <c r="D299" s="194"/>
      <c r="E299" s="181"/>
      <c r="F299" s="181"/>
      <c r="G299" s="195"/>
      <c r="H299" s="196"/>
      <c r="I299" s="196"/>
      <c r="J299" s="197"/>
    </row>
    <row r="300" spans="1:10" ht="11.25">
      <c r="A300" s="182"/>
      <c r="B300" s="181"/>
      <c r="C300" s="193"/>
      <c r="D300" s="194"/>
      <c r="E300" s="181"/>
      <c r="F300" s="181"/>
      <c r="G300" s="195"/>
      <c r="H300" s="196"/>
      <c r="I300" s="196"/>
      <c r="J300" s="197"/>
    </row>
    <row r="301" spans="1:10" ht="11.25">
      <c r="A301" s="182"/>
      <c r="B301" s="181"/>
      <c r="C301" s="193"/>
      <c r="D301" s="194"/>
      <c r="E301" s="181"/>
      <c r="F301" s="181"/>
      <c r="G301" s="195"/>
      <c r="H301" s="196"/>
      <c r="I301" s="196"/>
      <c r="J301" s="197"/>
    </row>
    <row r="302" spans="1:10" ht="11.25">
      <c r="A302" s="182"/>
      <c r="B302" s="181"/>
      <c r="C302" s="193"/>
      <c r="D302" s="194"/>
      <c r="E302" s="181"/>
      <c r="F302" s="181"/>
      <c r="G302" s="195"/>
      <c r="H302" s="196"/>
      <c r="I302" s="196"/>
      <c r="J302" s="197"/>
    </row>
    <row r="303" spans="1:10" ht="11.25">
      <c r="A303" s="182"/>
      <c r="B303" s="181"/>
      <c r="C303" s="193"/>
      <c r="D303" s="194"/>
      <c r="E303" s="181"/>
      <c r="F303" s="181"/>
      <c r="G303" s="195"/>
      <c r="H303" s="196"/>
      <c r="I303" s="196"/>
      <c r="J303" s="197"/>
    </row>
    <row r="304" spans="1:10" ht="11.25">
      <c r="A304" s="182"/>
      <c r="B304" s="181"/>
      <c r="C304" s="193"/>
      <c r="D304" s="194"/>
      <c r="E304" s="181"/>
      <c r="F304" s="181"/>
      <c r="G304" s="195"/>
      <c r="H304" s="196"/>
      <c r="I304" s="196"/>
      <c r="J304" s="197"/>
    </row>
    <row r="305" spans="1:10" ht="23.25" thickBot="1">
      <c r="A305" s="168" t="s">
        <v>162</v>
      </c>
      <c r="B305" s="198"/>
      <c r="C305" s="199"/>
      <c r="D305" s="199"/>
      <c r="E305" s="199"/>
      <c r="F305" s="199"/>
      <c r="G305" s="199"/>
      <c r="H305" s="199"/>
      <c r="I305" s="199"/>
      <c r="J305" s="200"/>
    </row>
    <row r="306" spans="1:10" ht="12" thickBot="1">
      <c r="A306" s="178"/>
      <c r="B306" s="177"/>
      <c r="C306" s="177"/>
      <c r="D306" s="177"/>
      <c r="E306" s="177"/>
      <c r="F306" s="177"/>
      <c r="G306" s="177"/>
      <c r="H306" s="177"/>
      <c r="I306" s="177"/>
      <c r="J306" s="177"/>
    </row>
    <row r="307" spans="1:10" s="150" customFormat="1" ht="11.25">
      <c r="A307" s="314" t="s">
        <v>57</v>
      </c>
      <c r="B307" s="315"/>
      <c r="C307" s="315"/>
      <c r="D307" s="315"/>
      <c r="E307" s="315"/>
      <c r="F307" s="315"/>
      <c r="G307" s="315"/>
      <c r="H307" s="315"/>
      <c r="I307" s="315"/>
      <c r="J307" s="316"/>
    </row>
    <row r="308" spans="1:10" s="150" customFormat="1" ht="11.25">
      <c r="A308" s="317"/>
      <c r="B308" s="318"/>
      <c r="C308" s="318"/>
      <c r="D308" s="318"/>
      <c r="E308" s="318"/>
      <c r="F308" s="318"/>
      <c r="G308" s="318"/>
      <c r="H308" s="318"/>
      <c r="I308" s="318"/>
      <c r="J308" s="319"/>
    </row>
    <row r="309" spans="1:10" s="150" customFormat="1" ht="12" thickBot="1">
      <c r="A309" s="320"/>
      <c r="B309" s="321"/>
      <c r="C309" s="321"/>
      <c r="D309" s="321"/>
      <c r="E309" s="321"/>
      <c r="F309" s="321"/>
      <c r="G309" s="321"/>
      <c r="H309" s="321"/>
      <c r="I309" s="321"/>
      <c r="J309" s="322"/>
    </row>
    <row r="310" spans="1:15" s="150" customFormat="1" ht="11.25">
      <c r="A310" s="172" t="s">
        <v>121</v>
      </c>
      <c r="B310" s="173" t="s">
        <v>122</v>
      </c>
      <c r="C310" s="236" t="s">
        <v>56</v>
      </c>
      <c r="D310" s="237"/>
      <c r="E310" s="237"/>
      <c r="F310" s="237"/>
      <c r="G310" s="237"/>
      <c r="H310" s="238"/>
      <c r="I310" s="173" t="s">
        <v>124</v>
      </c>
      <c r="J310" s="174" t="s">
        <v>123</v>
      </c>
      <c r="K310" s="398" t="s">
        <v>127</v>
      </c>
      <c r="L310" s="399"/>
      <c r="M310" s="399"/>
      <c r="N310" s="399"/>
      <c r="O310" s="400"/>
    </row>
    <row r="311" spans="1:15" s="150" customFormat="1" ht="11.25">
      <c r="A311" s="176"/>
      <c r="B311" s="151"/>
      <c r="C311" s="231"/>
      <c r="D311" s="232"/>
      <c r="E311" s="232"/>
      <c r="F311" s="232"/>
      <c r="G311" s="232"/>
      <c r="H311" s="232"/>
      <c r="I311" s="131">
        <f>(J311)-(K313+L313)</f>
        <v>35</v>
      </c>
      <c r="J311" s="132">
        <f>SUM(K312:O312)</f>
        <v>35</v>
      </c>
      <c r="K311" s="152">
        <v>1</v>
      </c>
      <c r="L311" s="153">
        <v>2</v>
      </c>
      <c r="M311" s="153">
        <v>3</v>
      </c>
      <c r="N311" s="153">
        <v>4</v>
      </c>
      <c r="O311" s="154">
        <v>5</v>
      </c>
    </row>
    <row r="312" spans="1:15" s="150" customFormat="1" ht="11.25">
      <c r="A312" s="147" t="s">
        <v>125</v>
      </c>
      <c r="B312" s="231"/>
      <c r="C312" s="232"/>
      <c r="D312" s="232"/>
      <c r="E312" s="232"/>
      <c r="F312" s="232"/>
      <c r="G312" s="232"/>
      <c r="H312" s="232"/>
      <c r="I312" s="18" t="s">
        <v>132</v>
      </c>
      <c r="J312" s="19" t="s">
        <v>131</v>
      </c>
      <c r="K312" s="155">
        <v>7</v>
      </c>
      <c r="L312" s="156">
        <v>7</v>
      </c>
      <c r="M312" s="156">
        <v>7</v>
      </c>
      <c r="N312" s="156">
        <v>7</v>
      </c>
      <c r="O312" s="157">
        <v>7</v>
      </c>
    </row>
    <row r="313" spans="1:15" s="150" customFormat="1" ht="11.25">
      <c r="A313" s="147" t="s">
        <v>126</v>
      </c>
      <c r="B313" s="232"/>
      <c r="C313" s="232"/>
      <c r="D313" s="232"/>
      <c r="E313" s="232"/>
      <c r="F313" s="232"/>
      <c r="G313" s="232"/>
      <c r="H313" s="232"/>
      <c r="I313" s="158"/>
      <c r="J313" s="159"/>
      <c r="K313" s="152">
        <f>SUM(D315:D344)</f>
        <v>0</v>
      </c>
      <c r="L313" s="153">
        <f>SUM(E315:E344)</f>
        <v>0</v>
      </c>
      <c r="M313" s="406" t="s">
        <v>136</v>
      </c>
      <c r="N313" s="407"/>
      <c r="O313" s="408"/>
    </row>
    <row r="314" spans="1:15" s="163" customFormat="1" ht="34.5" thickBot="1">
      <c r="A314" s="239" t="s">
        <v>3</v>
      </c>
      <c r="B314" s="240"/>
      <c r="C314" s="160" t="s">
        <v>128</v>
      </c>
      <c r="D314" s="160" t="s">
        <v>130</v>
      </c>
      <c r="E314" s="160" t="s">
        <v>129</v>
      </c>
      <c r="F314" s="241" t="s">
        <v>145</v>
      </c>
      <c r="G314" s="241"/>
      <c r="H314" s="241"/>
      <c r="I314" s="241"/>
      <c r="J314" s="242"/>
      <c r="K314" s="161" t="s">
        <v>133</v>
      </c>
      <c r="L314" s="162" t="s">
        <v>134</v>
      </c>
      <c r="M314" s="409"/>
      <c r="N314" s="410"/>
      <c r="O314" s="411"/>
    </row>
    <row r="315" spans="1:15" s="150" customFormat="1" ht="11.25">
      <c r="A315" s="229"/>
      <c r="B315" s="230"/>
      <c r="C315" s="156"/>
      <c r="D315" s="156"/>
      <c r="E315" s="156"/>
      <c r="F315" s="243"/>
      <c r="G315" s="206"/>
      <c r="H315" s="206"/>
      <c r="I315" s="206"/>
      <c r="J315" s="222"/>
      <c r="K315" s="164"/>
      <c r="L315" s="15"/>
      <c r="M315" s="15"/>
      <c r="N315" s="15"/>
      <c r="O315" s="15"/>
    </row>
    <row r="316" spans="1:15" s="150" customFormat="1" ht="11.25">
      <c r="A316" s="229"/>
      <c r="B316" s="230"/>
      <c r="C316" s="156"/>
      <c r="D316" s="156"/>
      <c r="E316" s="156"/>
      <c r="F316" s="206"/>
      <c r="G316" s="206"/>
      <c r="H316" s="206"/>
      <c r="I316" s="206"/>
      <c r="J316" s="222"/>
      <c r="K316" s="164"/>
      <c r="L316" s="15"/>
      <c r="M316" s="15"/>
      <c r="N316" s="15"/>
      <c r="O316" s="15"/>
    </row>
    <row r="317" spans="1:15" s="150" customFormat="1" ht="11.25">
      <c r="A317" s="229"/>
      <c r="B317" s="230"/>
      <c r="C317" s="156"/>
      <c r="D317" s="156"/>
      <c r="E317" s="156"/>
      <c r="F317" s="206"/>
      <c r="G317" s="206"/>
      <c r="H317" s="206"/>
      <c r="I317" s="206"/>
      <c r="J317" s="222"/>
      <c r="K317" s="164"/>
      <c r="L317" s="15"/>
      <c r="M317" s="15"/>
      <c r="N317" s="15"/>
      <c r="O317" s="15"/>
    </row>
    <row r="318" spans="1:15" s="150" customFormat="1" ht="11.25">
      <c r="A318" s="229"/>
      <c r="B318" s="230"/>
      <c r="C318" s="156"/>
      <c r="D318" s="156"/>
      <c r="E318" s="156"/>
      <c r="F318" s="206"/>
      <c r="G318" s="206"/>
      <c r="H318" s="206"/>
      <c r="I318" s="206"/>
      <c r="J318" s="222"/>
      <c r="K318" s="164"/>
      <c r="L318" s="15"/>
      <c r="M318" s="15"/>
      <c r="N318" s="15"/>
      <c r="O318" s="15"/>
    </row>
    <row r="319" spans="1:15" s="150" customFormat="1" ht="11.25">
      <c r="A319" s="229"/>
      <c r="B319" s="230"/>
      <c r="C319" s="156"/>
      <c r="D319" s="156"/>
      <c r="E319" s="156"/>
      <c r="F319" s="206"/>
      <c r="G319" s="206"/>
      <c r="H319" s="206"/>
      <c r="I319" s="206"/>
      <c r="J319" s="222"/>
      <c r="K319" s="164"/>
      <c r="L319" s="15"/>
      <c r="M319" s="15"/>
      <c r="N319" s="15"/>
      <c r="O319" s="15"/>
    </row>
    <row r="320" spans="1:15" s="150" customFormat="1" ht="11.25">
      <c r="A320" s="229"/>
      <c r="B320" s="230"/>
      <c r="C320" s="156"/>
      <c r="D320" s="156"/>
      <c r="E320" s="156"/>
      <c r="F320" s="206"/>
      <c r="G320" s="206"/>
      <c r="H320" s="206"/>
      <c r="I320" s="206"/>
      <c r="J320" s="222"/>
      <c r="K320" s="164"/>
      <c r="L320" s="15"/>
      <c r="M320" s="15"/>
      <c r="N320" s="15"/>
      <c r="O320" s="15"/>
    </row>
    <row r="321" spans="1:15" s="150" customFormat="1" ht="11.25">
      <c r="A321" s="229"/>
      <c r="B321" s="230"/>
      <c r="C321" s="156"/>
      <c r="D321" s="156"/>
      <c r="E321" s="156"/>
      <c r="F321" s="206"/>
      <c r="G321" s="206"/>
      <c r="H321" s="206"/>
      <c r="I321" s="206"/>
      <c r="J321" s="222"/>
      <c r="K321" s="164"/>
      <c r="L321" s="15"/>
      <c r="M321" s="15"/>
      <c r="N321" s="15"/>
      <c r="O321" s="15"/>
    </row>
    <row r="322" spans="1:15" s="150" customFormat="1" ht="11.25">
      <c r="A322" s="229"/>
      <c r="B322" s="230"/>
      <c r="C322" s="156"/>
      <c r="D322" s="156"/>
      <c r="E322" s="156"/>
      <c r="F322" s="206"/>
      <c r="G322" s="206"/>
      <c r="H322" s="206"/>
      <c r="I322" s="206"/>
      <c r="J322" s="222"/>
      <c r="K322" s="164"/>
      <c r="L322" s="15"/>
      <c r="M322" s="15"/>
      <c r="N322" s="15"/>
      <c r="O322" s="15"/>
    </row>
    <row r="323" spans="1:15" s="150" customFormat="1" ht="11.25">
      <c r="A323" s="229"/>
      <c r="B323" s="230"/>
      <c r="C323" s="156"/>
      <c r="D323" s="156"/>
      <c r="E323" s="156"/>
      <c r="F323" s="206"/>
      <c r="G323" s="206"/>
      <c r="H323" s="206"/>
      <c r="I323" s="206"/>
      <c r="J323" s="222"/>
      <c r="K323" s="164"/>
      <c r="L323" s="15"/>
      <c r="M323" s="15"/>
      <c r="N323" s="15"/>
      <c r="O323" s="15"/>
    </row>
    <row r="324" spans="1:15" s="150" customFormat="1" ht="11.25">
      <c r="A324" s="229"/>
      <c r="B324" s="230"/>
      <c r="C324" s="156"/>
      <c r="D324" s="156"/>
      <c r="E324" s="156"/>
      <c r="F324" s="206"/>
      <c r="G324" s="206"/>
      <c r="H324" s="206"/>
      <c r="I324" s="206"/>
      <c r="J324" s="222"/>
      <c r="K324" s="164"/>
      <c r="L324" s="15"/>
      <c r="M324" s="15"/>
      <c r="N324" s="15"/>
      <c r="O324" s="15"/>
    </row>
    <row r="325" spans="1:15" s="150" customFormat="1" ht="11.25">
      <c r="A325" s="229"/>
      <c r="B325" s="230"/>
      <c r="C325" s="156"/>
      <c r="D325" s="156"/>
      <c r="E325" s="156"/>
      <c r="F325" s="206"/>
      <c r="G325" s="206"/>
      <c r="H325" s="206"/>
      <c r="I325" s="206"/>
      <c r="J325" s="222"/>
      <c r="K325" s="164"/>
      <c r="L325" s="15"/>
      <c r="M325" s="15"/>
      <c r="N325" s="15"/>
      <c r="O325" s="15"/>
    </row>
    <row r="326" spans="1:15" s="150" customFormat="1" ht="11.25">
      <c r="A326" s="229"/>
      <c r="B326" s="230"/>
      <c r="C326" s="156"/>
      <c r="D326" s="156"/>
      <c r="E326" s="156"/>
      <c r="F326" s="206"/>
      <c r="G326" s="206"/>
      <c r="H326" s="206"/>
      <c r="I326" s="206"/>
      <c r="J326" s="222"/>
      <c r="K326" s="164"/>
      <c r="L326" s="15"/>
      <c r="M326" s="15"/>
      <c r="N326" s="15"/>
      <c r="O326" s="15"/>
    </row>
    <row r="327" spans="1:15" s="150" customFormat="1" ht="11.25">
      <c r="A327" s="229"/>
      <c r="B327" s="230"/>
      <c r="C327" s="156"/>
      <c r="D327" s="156"/>
      <c r="E327" s="156"/>
      <c r="F327" s="206"/>
      <c r="G327" s="206"/>
      <c r="H327" s="206"/>
      <c r="I327" s="206"/>
      <c r="J327" s="222"/>
      <c r="K327" s="164"/>
      <c r="L327" s="15"/>
      <c r="M327" s="15"/>
      <c r="N327" s="15"/>
      <c r="O327" s="15"/>
    </row>
    <row r="328" spans="1:15" s="150" customFormat="1" ht="11.25">
      <c r="A328" s="229"/>
      <c r="B328" s="230"/>
      <c r="C328" s="156"/>
      <c r="D328" s="156"/>
      <c r="E328" s="156"/>
      <c r="F328" s="206"/>
      <c r="G328" s="206"/>
      <c r="H328" s="206"/>
      <c r="I328" s="206"/>
      <c r="J328" s="222"/>
      <c r="K328" s="164"/>
      <c r="L328" s="15"/>
      <c r="M328" s="15"/>
      <c r="N328" s="15"/>
      <c r="O328" s="15"/>
    </row>
    <row r="329" spans="1:15" s="150" customFormat="1" ht="11.25">
      <c r="A329" s="229"/>
      <c r="B329" s="230"/>
      <c r="C329" s="156"/>
      <c r="D329" s="156"/>
      <c r="E329" s="156"/>
      <c r="F329" s="206"/>
      <c r="G329" s="206"/>
      <c r="H329" s="206"/>
      <c r="I329" s="206"/>
      <c r="J329" s="222"/>
      <c r="K329" s="164"/>
      <c r="L329" s="15"/>
      <c r="M329" s="15"/>
      <c r="N329" s="15"/>
      <c r="O329" s="15"/>
    </row>
    <row r="330" spans="1:15" s="150" customFormat="1" ht="11.25">
      <c r="A330" s="229"/>
      <c r="B330" s="230"/>
      <c r="C330" s="156"/>
      <c r="D330" s="156"/>
      <c r="E330" s="156"/>
      <c r="F330" s="206"/>
      <c r="G330" s="206"/>
      <c r="H330" s="206"/>
      <c r="I330" s="206"/>
      <c r="J330" s="222"/>
      <c r="K330" s="164"/>
      <c r="L330" s="15"/>
      <c r="M330" s="15"/>
      <c r="N330" s="15"/>
      <c r="O330" s="15"/>
    </row>
    <row r="331" spans="1:15" s="150" customFormat="1" ht="11.25">
      <c r="A331" s="229"/>
      <c r="B331" s="230"/>
      <c r="C331" s="156"/>
      <c r="D331" s="156"/>
      <c r="E331" s="156"/>
      <c r="F331" s="206"/>
      <c r="G331" s="206"/>
      <c r="H331" s="206"/>
      <c r="I331" s="206"/>
      <c r="J331" s="222"/>
      <c r="K331" s="164"/>
      <c r="L331" s="15"/>
      <c r="M331" s="15"/>
      <c r="N331" s="15"/>
      <c r="O331" s="15"/>
    </row>
    <row r="332" spans="1:15" s="150" customFormat="1" ht="11.25">
      <c r="A332" s="229"/>
      <c r="B332" s="230"/>
      <c r="C332" s="156"/>
      <c r="D332" s="156"/>
      <c r="E332" s="156"/>
      <c r="F332" s="206"/>
      <c r="G332" s="206"/>
      <c r="H332" s="206"/>
      <c r="I332" s="206"/>
      <c r="J332" s="222"/>
      <c r="K332" s="164"/>
      <c r="L332" s="15"/>
      <c r="M332" s="15"/>
      <c r="N332" s="15"/>
      <c r="O332" s="15"/>
    </row>
    <row r="333" spans="1:15" s="150" customFormat="1" ht="11.25">
      <c r="A333" s="229"/>
      <c r="B333" s="230"/>
      <c r="C333" s="156"/>
      <c r="D333" s="156"/>
      <c r="E333" s="156"/>
      <c r="F333" s="206"/>
      <c r="G333" s="206"/>
      <c r="H333" s="206"/>
      <c r="I333" s="206"/>
      <c r="J333" s="222"/>
      <c r="K333" s="164"/>
      <c r="L333" s="15"/>
      <c r="M333" s="15"/>
      <c r="N333" s="15"/>
      <c r="O333" s="15"/>
    </row>
    <row r="334" spans="1:15" s="150" customFormat="1" ht="11.25">
      <c r="A334" s="229"/>
      <c r="B334" s="230"/>
      <c r="C334" s="156"/>
      <c r="D334" s="156"/>
      <c r="E334" s="156"/>
      <c r="F334" s="206"/>
      <c r="G334" s="206"/>
      <c r="H334" s="206"/>
      <c r="I334" s="206"/>
      <c r="J334" s="222"/>
      <c r="K334" s="164"/>
      <c r="L334" s="15"/>
      <c r="M334" s="15"/>
      <c r="N334" s="15"/>
      <c r="O334" s="15"/>
    </row>
    <row r="335" spans="1:15" s="150" customFormat="1" ht="11.25">
      <c r="A335" s="229"/>
      <c r="B335" s="230"/>
      <c r="C335" s="156"/>
      <c r="D335" s="156"/>
      <c r="E335" s="156"/>
      <c r="F335" s="206"/>
      <c r="G335" s="206"/>
      <c r="H335" s="206"/>
      <c r="I335" s="206"/>
      <c r="J335" s="222"/>
      <c r="K335" s="164"/>
      <c r="L335" s="15"/>
      <c r="M335" s="15"/>
      <c r="N335" s="15"/>
      <c r="O335" s="15"/>
    </row>
    <row r="336" spans="1:15" s="150" customFormat="1" ht="11.25">
      <c r="A336" s="229"/>
      <c r="B336" s="230"/>
      <c r="C336" s="156"/>
      <c r="D336" s="156"/>
      <c r="E336" s="156"/>
      <c r="F336" s="206"/>
      <c r="G336" s="206"/>
      <c r="H336" s="206"/>
      <c r="I336" s="206"/>
      <c r="J336" s="222"/>
      <c r="K336" s="164"/>
      <c r="L336" s="15"/>
      <c r="M336" s="15"/>
      <c r="N336" s="15"/>
      <c r="O336" s="15"/>
    </row>
    <row r="337" spans="1:15" s="150" customFormat="1" ht="11.25">
      <c r="A337" s="229"/>
      <c r="B337" s="230"/>
      <c r="C337" s="156"/>
      <c r="D337" s="156"/>
      <c r="E337" s="156"/>
      <c r="F337" s="206"/>
      <c r="G337" s="206"/>
      <c r="H337" s="206"/>
      <c r="I337" s="206"/>
      <c r="J337" s="222"/>
      <c r="K337" s="164"/>
      <c r="L337" s="15"/>
      <c r="M337" s="15"/>
      <c r="N337" s="15"/>
      <c r="O337" s="15"/>
    </row>
    <row r="338" spans="1:15" s="150" customFormat="1" ht="11.25">
      <c r="A338" s="229"/>
      <c r="B338" s="230"/>
      <c r="C338" s="156"/>
      <c r="D338" s="156"/>
      <c r="E338" s="156"/>
      <c r="F338" s="206"/>
      <c r="G338" s="206"/>
      <c r="H338" s="206"/>
      <c r="I338" s="206"/>
      <c r="J338" s="222"/>
      <c r="K338" s="164"/>
      <c r="L338" s="15"/>
      <c r="M338" s="15"/>
      <c r="N338" s="15"/>
      <c r="O338" s="15"/>
    </row>
    <row r="339" spans="1:15" s="150" customFormat="1" ht="11.25">
      <c r="A339" s="229"/>
      <c r="B339" s="230"/>
      <c r="C339" s="156"/>
      <c r="D339" s="156"/>
      <c r="E339" s="156"/>
      <c r="F339" s="206"/>
      <c r="G339" s="206"/>
      <c r="H339" s="206"/>
      <c r="I339" s="206"/>
      <c r="J339" s="222"/>
      <c r="K339" s="164"/>
      <c r="L339" s="15"/>
      <c r="M339" s="15"/>
      <c r="N339" s="15"/>
      <c r="O339" s="15"/>
    </row>
    <row r="340" spans="1:15" s="150" customFormat="1" ht="11.25">
      <c r="A340" s="229"/>
      <c r="B340" s="230"/>
      <c r="C340" s="156"/>
      <c r="D340" s="156"/>
      <c r="E340" s="156"/>
      <c r="F340" s="206"/>
      <c r="G340" s="206"/>
      <c r="H340" s="206"/>
      <c r="I340" s="206"/>
      <c r="J340" s="222"/>
      <c r="K340" s="164"/>
      <c r="L340" s="15"/>
      <c r="M340" s="15"/>
      <c r="N340" s="15"/>
      <c r="O340" s="15"/>
    </row>
    <row r="341" spans="1:15" s="150" customFormat="1" ht="11.25">
      <c r="A341" s="229"/>
      <c r="B341" s="230"/>
      <c r="C341" s="156"/>
      <c r="D341" s="156"/>
      <c r="E341" s="156"/>
      <c r="F341" s="206"/>
      <c r="G341" s="206"/>
      <c r="H341" s="206"/>
      <c r="I341" s="206"/>
      <c r="J341" s="222"/>
      <c r="K341" s="164"/>
      <c r="L341" s="15"/>
      <c r="M341" s="15"/>
      <c r="N341" s="15"/>
      <c r="O341" s="15"/>
    </row>
    <row r="342" spans="1:15" s="150" customFormat="1" ht="11.25">
      <c r="A342" s="229"/>
      <c r="B342" s="230"/>
      <c r="C342" s="156"/>
      <c r="D342" s="156"/>
      <c r="E342" s="156"/>
      <c r="F342" s="206"/>
      <c r="G342" s="206"/>
      <c r="H342" s="206"/>
      <c r="I342" s="206"/>
      <c r="J342" s="222"/>
      <c r="K342" s="164"/>
      <c r="L342" s="15"/>
      <c r="M342" s="15"/>
      <c r="N342" s="15"/>
      <c r="O342" s="15"/>
    </row>
    <row r="343" spans="1:15" s="150" customFormat="1" ht="11.25">
      <c r="A343" s="229"/>
      <c r="B343" s="230"/>
      <c r="C343" s="156"/>
      <c r="D343" s="156"/>
      <c r="E343" s="156"/>
      <c r="F343" s="206"/>
      <c r="G343" s="206"/>
      <c r="H343" s="206"/>
      <c r="I343" s="206"/>
      <c r="J343" s="222"/>
      <c r="K343" s="164"/>
      <c r="L343" s="15"/>
      <c r="M343" s="15"/>
      <c r="N343" s="15"/>
      <c r="O343" s="15"/>
    </row>
    <row r="344" spans="1:15" s="150" customFormat="1" ht="11.25">
      <c r="A344" s="229"/>
      <c r="B344" s="230"/>
      <c r="C344" s="156"/>
      <c r="D344" s="156"/>
      <c r="E344" s="156"/>
      <c r="F344" s="206"/>
      <c r="G344" s="206"/>
      <c r="H344" s="206"/>
      <c r="I344" s="206"/>
      <c r="J344" s="222"/>
      <c r="K344" s="164"/>
      <c r="L344" s="15"/>
      <c r="M344" s="15"/>
      <c r="N344" s="15"/>
      <c r="O344" s="15"/>
    </row>
    <row r="345" spans="1:15" s="150" customFormat="1" ht="34.5" thickBot="1">
      <c r="A345" s="175" t="s">
        <v>135</v>
      </c>
      <c r="B345" s="233"/>
      <c r="C345" s="234"/>
      <c r="D345" s="234"/>
      <c r="E345" s="234"/>
      <c r="F345" s="234"/>
      <c r="G345" s="234"/>
      <c r="H345" s="234"/>
      <c r="I345" s="234"/>
      <c r="J345" s="235"/>
      <c r="K345" s="164"/>
      <c r="L345" s="15"/>
      <c r="M345" s="15"/>
      <c r="N345" s="15"/>
      <c r="O345" s="15"/>
    </row>
    <row r="346" spans="1:15" s="150" customFormat="1" ht="11.25">
      <c r="A346" s="172" t="s">
        <v>121</v>
      </c>
      <c r="B346" s="173" t="s">
        <v>122</v>
      </c>
      <c r="C346" s="236" t="s">
        <v>56</v>
      </c>
      <c r="D346" s="237"/>
      <c r="E346" s="237"/>
      <c r="F346" s="237"/>
      <c r="G346" s="237"/>
      <c r="H346" s="238"/>
      <c r="I346" s="173" t="s">
        <v>124</v>
      </c>
      <c r="J346" s="174" t="s">
        <v>123</v>
      </c>
      <c r="K346" s="398" t="s">
        <v>127</v>
      </c>
      <c r="L346" s="399"/>
      <c r="M346" s="399"/>
      <c r="N346" s="399"/>
      <c r="O346" s="400"/>
    </row>
    <row r="347" spans="1:15" s="150" customFormat="1" ht="11.25">
      <c r="A347" s="176"/>
      <c r="B347" s="151"/>
      <c r="C347" s="231"/>
      <c r="D347" s="232"/>
      <c r="E347" s="232"/>
      <c r="F347" s="232"/>
      <c r="G347" s="232"/>
      <c r="H347" s="232"/>
      <c r="I347" s="131">
        <f>(J347)-(K349+L349)</f>
        <v>40</v>
      </c>
      <c r="J347" s="132">
        <f>SUM(K348:O348)</f>
        <v>40</v>
      </c>
      <c r="K347" s="152">
        <v>1</v>
      </c>
      <c r="L347" s="153">
        <v>2</v>
      </c>
      <c r="M347" s="153">
        <v>3</v>
      </c>
      <c r="N347" s="153">
        <v>4</v>
      </c>
      <c r="O347" s="154">
        <v>5</v>
      </c>
    </row>
    <row r="348" spans="1:15" s="150" customFormat="1" ht="11.25">
      <c r="A348" s="147" t="s">
        <v>125</v>
      </c>
      <c r="B348" s="231"/>
      <c r="C348" s="232"/>
      <c r="D348" s="232"/>
      <c r="E348" s="232"/>
      <c r="F348" s="232"/>
      <c r="G348" s="232"/>
      <c r="H348" s="232"/>
      <c r="I348" s="18" t="s">
        <v>132</v>
      </c>
      <c r="J348" s="19" t="s">
        <v>131</v>
      </c>
      <c r="K348" s="155">
        <v>8</v>
      </c>
      <c r="L348" s="156">
        <v>8</v>
      </c>
      <c r="M348" s="156">
        <v>8</v>
      </c>
      <c r="N348" s="156">
        <v>8</v>
      </c>
      <c r="O348" s="157">
        <v>8</v>
      </c>
    </row>
    <row r="349" spans="1:15" s="150" customFormat="1" ht="11.25">
      <c r="A349" s="147" t="s">
        <v>126</v>
      </c>
      <c r="B349" s="232"/>
      <c r="C349" s="232"/>
      <c r="D349" s="232"/>
      <c r="E349" s="232"/>
      <c r="F349" s="232"/>
      <c r="G349" s="232"/>
      <c r="H349" s="232"/>
      <c r="I349" s="158"/>
      <c r="J349" s="159"/>
      <c r="K349" s="152">
        <f>SUM(D351:D380)</f>
        <v>0</v>
      </c>
      <c r="L349" s="153">
        <f>SUM(E351:E380)</f>
        <v>0</v>
      </c>
      <c r="M349" s="406" t="s">
        <v>136</v>
      </c>
      <c r="N349" s="407"/>
      <c r="O349" s="408"/>
    </row>
    <row r="350" spans="1:15" s="163" customFormat="1" ht="34.5" customHeight="1" thickBot="1">
      <c r="A350" s="239" t="s">
        <v>3</v>
      </c>
      <c r="B350" s="240"/>
      <c r="C350" s="160" t="s">
        <v>128</v>
      </c>
      <c r="D350" s="160" t="s">
        <v>130</v>
      </c>
      <c r="E350" s="160" t="s">
        <v>129</v>
      </c>
      <c r="F350" s="241" t="s">
        <v>145</v>
      </c>
      <c r="G350" s="241"/>
      <c r="H350" s="241"/>
      <c r="I350" s="241"/>
      <c r="J350" s="242"/>
      <c r="K350" s="161" t="s">
        <v>133</v>
      </c>
      <c r="L350" s="162" t="s">
        <v>134</v>
      </c>
      <c r="M350" s="409"/>
      <c r="N350" s="410"/>
      <c r="O350" s="411"/>
    </row>
    <row r="351" spans="1:15" s="150" customFormat="1" ht="11.25">
      <c r="A351" s="229"/>
      <c r="B351" s="230"/>
      <c r="C351" s="156"/>
      <c r="D351" s="156"/>
      <c r="E351" s="156"/>
      <c r="F351" s="243"/>
      <c r="G351" s="206"/>
      <c r="H351" s="206"/>
      <c r="I351" s="206"/>
      <c r="J351" s="222"/>
      <c r="K351" s="164"/>
      <c r="L351" s="15"/>
      <c r="M351" s="15"/>
      <c r="N351" s="15"/>
      <c r="O351" s="15"/>
    </row>
    <row r="352" spans="1:15" s="150" customFormat="1" ht="11.25">
      <c r="A352" s="229"/>
      <c r="B352" s="230"/>
      <c r="C352" s="156"/>
      <c r="D352" s="156"/>
      <c r="E352" s="156"/>
      <c r="F352" s="206"/>
      <c r="G352" s="206"/>
      <c r="H352" s="206"/>
      <c r="I352" s="206"/>
      <c r="J352" s="222"/>
      <c r="K352" s="164"/>
      <c r="L352" s="15"/>
      <c r="M352" s="15"/>
      <c r="N352" s="15"/>
      <c r="O352" s="15"/>
    </row>
    <row r="353" spans="1:15" s="150" customFormat="1" ht="11.25">
      <c r="A353" s="229"/>
      <c r="B353" s="230"/>
      <c r="C353" s="156"/>
      <c r="D353" s="156"/>
      <c r="E353" s="156"/>
      <c r="F353" s="206"/>
      <c r="G353" s="206"/>
      <c r="H353" s="206"/>
      <c r="I353" s="206"/>
      <c r="J353" s="222"/>
      <c r="K353" s="164"/>
      <c r="L353" s="15"/>
      <c r="M353" s="15"/>
      <c r="N353" s="15"/>
      <c r="O353" s="15"/>
    </row>
    <row r="354" spans="1:15" s="150" customFormat="1" ht="11.25" customHeight="1">
      <c r="A354" s="229"/>
      <c r="B354" s="230"/>
      <c r="C354" s="156"/>
      <c r="D354" s="156"/>
      <c r="E354" s="156"/>
      <c r="F354" s="206"/>
      <c r="G354" s="206"/>
      <c r="H354" s="206"/>
      <c r="I354" s="206"/>
      <c r="J354" s="222"/>
      <c r="K354" s="164"/>
      <c r="L354" s="15"/>
      <c r="M354" s="15"/>
      <c r="N354" s="15"/>
      <c r="O354" s="15"/>
    </row>
    <row r="355" spans="1:15" s="150" customFormat="1" ht="11.25" customHeight="1">
      <c r="A355" s="229"/>
      <c r="B355" s="230"/>
      <c r="C355" s="156"/>
      <c r="D355" s="156"/>
      <c r="E355" s="156"/>
      <c r="F355" s="206"/>
      <c r="G355" s="206"/>
      <c r="H355" s="206"/>
      <c r="I355" s="206"/>
      <c r="J355" s="222"/>
      <c r="K355" s="164"/>
      <c r="L355" s="15"/>
      <c r="M355" s="15"/>
      <c r="N355" s="15"/>
      <c r="O355" s="15"/>
    </row>
    <row r="356" spans="1:15" s="150" customFormat="1" ht="11.25" customHeight="1">
      <c r="A356" s="229"/>
      <c r="B356" s="230"/>
      <c r="C356" s="156"/>
      <c r="D356" s="156"/>
      <c r="E356" s="156"/>
      <c r="F356" s="206"/>
      <c r="G356" s="206"/>
      <c r="H356" s="206"/>
      <c r="I356" s="206"/>
      <c r="J356" s="222"/>
      <c r="K356" s="164"/>
      <c r="L356" s="15"/>
      <c r="M356" s="15"/>
      <c r="N356" s="15"/>
      <c r="O356" s="15"/>
    </row>
    <row r="357" spans="1:15" s="150" customFormat="1" ht="11.25" customHeight="1">
      <c r="A357" s="229"/>
      <c r="B357" s="230"/>
      <c r="C357" s="156"/>
      <c r="D357" s="156"/>
      <c r="E357" s="156"/>
      <c r="F357" s="206"/>
      <c r="G357" s="206"/>
      <c r="H357" s="206"/>
      <c r="I357" s="206"/>
      <c r="J357" s="222"/>
      <c r="K357" s="164"/>
      <c r="L357" s="15"/>
      <c r="M357" s="15"/>
      <c r="N357" s="15"/>
      <c r="O357" s="15"/>
    </row>
    <row r="358" spans="1:15" s="150" customFormat="1" ht="11.25">
      <c r="A358" s="229"/>
      <c r="B358" s="230"/>
      <c r="C358" s="156"/>
      <c r="D358" s="156"/>
      <c r="E358" s="156"/>
      <c r="F358" s="206"/>
      <c r="G358" s="206"/>
      <c r="H358" s="206"/>
      <c r="I358" s="206"/>
      <c r="J358" s="222"/>
      <c r="K358" s="164"/>
      <c r="L358" s="15"/>
      <c r="M358" s="15"/>
      <c r="N358" s="15"/>
      <c r="O358" s="15"/>
    </row>
    <row r="359" spans="1:15" s="150" customFormat="1" ht="11.25">
      <c r="A359" s="229"/>
      <c r="B359" s="230"/>
      <c r="C359" s="156"/>
      <c r="D359" s="156"/>
      <c r="E359" s="156"/>
      <c r="F359" s="206"/>
      <c r="G359" s="206"/>
      <c r="H359" s="206"/>
      <c r="I359" s="206"/>
      <c r="J359" s="222"/>
      <c r="K359" s="164"/>
      <c r="L359" s="15"/>
      <c r="M359" s="15"/>
      <c r="N359" s="15"/>
      <c r="O359" s="15"/>
    </row>
    <row r="360" spans="1:15" s="150" customFormat="1" ht="11.25">
      <c r="A360" s="229"/>
      <c r="B360" s="230"/>
      <c r="C360" s="156"/>
      <c r="D360" s="156"/>
      <c r="E360" s="156"/>
      <c r="F360" s="206"/>
      <c r="G360" s="206"/>
      <c r="H360" s="206"/>
      <c r="I360" s="206"/>
      <c r="J360" s="222"/>
      <c r="K360" s="164"/>
      <c r="L360" s="15"/>
      <c r="M360" s="15"/>
      <c r="N360" s="15"/>
      <c r="O360" s="15"/>
    </row>
    <row r="361" spans="1:15" s="150" customFormat="1" ht="11.25">
      <c r="A361" s="229"/>
      <c r="B361" s="230"/>
      <c r="C361" s="156"/>
      <c r="D361" s="156"/>
      <c r="E361" s="156"/>
      <c r="F361" s="206"/>
      <c r="G361" s="206"/>
      <c r="H361" s="206"/>
      <c r="I361" s="206"/>
      <c r="J361" s="222"/>
      <c r="K361" s="164"/>
      <c r="L361" s="15"/>
      <c r="M361" s="15"/>
      <c r="N361" s="15"/>
      <c r="O361" s="15"/>
    </row>
    <row r="362" spans="1:15" s="150" customFormat="1" ht="11.25">
      <c r="A362" s="229"/>
      <c r="B362" s="230"/>
      <c r="C362" s="156"/>
      <c r="D362" s="156"/>
      <c r="E362" s="156"/>
      <c r="F362" s="206"/>
      <c r="G362" s="206"/>
      <c r="H362" s="206"/>
      <c r="I362" s="206"/>
      <c r="J362" s="222"/>
      <c r="K362" s="164"/>
      <c r="L362" s="15"/>
      <c r="M362" s="15"/>
      <c r="N362" s="15"/>
      <c r="O362" s="15"/>
    </row>
    <row r="363" spans="1:15" s="150" customFormat="1" ht="11.25">
      <c r="A363" s="229"/>
      <c r="B363" s="230"/>
      <c r="C363" s="156"/>
      <c r="D363" s="156"/>
      <c r="E363" s="156"/>
      <c r="F363" s="206"/>
      <c r="G363" s="206"/>
      <c r="H363" s="206"/>
      <c r="I363" s="206"/>
      <c r="J363" s="222"/>
      <c r="K363" s="164"/>
      <c r="L363" s="15"/>
      <c r="M363" s="15"/>
      <c r="N363" s="15"/>
      <c r="O363" s="15"/>
    </row>
    <row r="364" spans="1:15" s="150" customFormat="1" ht="11.25">
      <c r="A364" s="229"/>
      <c r="B364" s="230"/>
      <c r="C364" s="156"/>
      <c r="D364" s="156"/>
      <c r="E364" s="156"/>
      <c r="F364" s="206"/>
      <c r="G364" s="206"/>
      <c r="H364" s="206"/>
      <c r="I364" s="206"/>
      <c r="J364" s="222"/>
      <c r="K364" s="164"/>
      <c r="L364" s="15"/>
      <c r="M364" s="15"/>
      <c r="N364" s="15"/>
      <c r="O364" s="15"/>
    </row>
    <row r="365" spans="1:15" s="150" customFormat="1" ht="11.25">
      <c r="A365" s="229"/>
      <c r="B365" s="230"/>
      <c r="C365" s="156"/>
      <c r="D365" s="156"/>
      <c r="E365" s="156"/>
      <c r="F365" s="206"/>
      <c r="G365" s="206"/>
      <c r="H365" s="206"/>
      <c r="I365" s="206"/>
      <c r="J365" s="222"/>
      <c r="K365" s="164"/>
      <c r="L365" s="15"/>
      <c r="M365" s="15"/>
      <c r="N365" s="15"/>
      <c r="O365" s="15"/>
    </row>
    <row r="366" spans="1:15" s="150" customFormat="1" ht="11.25">
      <c r="A366" s="229"/>
      <c r="B366" s="230"/>
      <c r="C366" s="156"/>
      <c r="D366" s="156"/>
      <c r="E366" s="156"/>
      <c r="F366" s="206"/>
      <c r="G366" s="206"/>
      <c r="H366" s="206"/>
      <c r="I366" s="206"/>
      <c r="J366" s="222"/>
      <c r="K366" s="164"/>
      <c r="L366" s="15"/>
      <c r="M366" s="15"/>
      <c r="N366" s="15"/>
      <c r="O366" s="15"/>
    </row>
    <row r="367" spans="1:15" s="150" customFormat="1" ht="11.25">
      <c r="A367" s="229"/>
      <c r="B367" s="230"/>
      <c r="C367" s="156"/>
      <c r="D367" s="156"/>
      <c r="E367" s="156"/>
      <c r="F367" s="206"/>
      <c r="G367" s="206"/>
      <c r="H367" s="206"/>
      <c r="I367" s="206"/>
      <c r="J367" s="222"/>
      <c r="K367" s="164"/>
      <c r="L367" s="15"/>
      <c r="M367" s="15"/>
      <c r="N367" s="15"/>
      <c r="O367" s="15"/>
    </row>
    <row r="368" spans="1:15" s="150" customFormat="1" ht="11.25">
      <c r="A368" s="229"/>
      <c r="B368" s="230"/>
      <c r="C368" s="156"/>
      <c r="D368" s="156"/>
      <c r="E368" s="156"/>
      <c r="F368" s="206"/>
      <c r="G368" s="206"/>
      <c r="H368" s="206"/>
      <c r="I368" s="206"/>
      <c r="J368" s="222"/>
      <c r="K368" s="164"/>
      <c r="L368" s="15"/>
      <c r="M368" s="15"/>
      <c r="N368" s="15"/>
      <c r="O368" s="15"/>
    </row>
    <row r="369" spans="1:15" s="150" customFormat="1" ht="11.25">
      <c r="A369" s="229"/>
      <c r="B369" s="230"/>
      <c r="C369" s="156"/>
      <c r="D369" s="156"/>
      <c r="E369" s="156"/>
      <c r="F369" s="206"/>
      <c r="G369" s="206"/>
      <c r="H369" s="206"/>
      <c r="I369" s="206"/>
      <c r="J369" s="222"/>
      <c r="K369" s="164"/>
      <c r="L369" s="15"/>
      <c r="M369" s="15"/>
      <c r="N369" s="15"/>
      <c r="O369" s="15"/>
    </row>
    <row r="370" spans="1:15" s="150" customFormat="1" ht="11.25">
      <c r="A370" s="229"/>
      <c r="B370" s="230"/>
      <c r="C370" s="156"/>
      <c r="D370" s="156"/>
      <c r="E370" s="156"/>
      <c r="F370" s="206"/>
      <c r="G370" s="206"/>
      <c r="H370" s="206"/>
      <c r="I370" s="206"/>
      <c r="J370" s="222"/>
      <c r="K370" s="164"/>
      <c r="L370" s="15"/>
      <c r="M370" s="15"/>
      <c r="N370" s="15"/>
      <c r="O370" s="15"/>
    </row>
    <row r="371" spans="1:15" s="150" customFormat="1" ht="11.25">
      <c r="A371" s="229"/>
      <c r="B371" s="230"/>
      <c r="C371" s="156"/>
      <c r="D371" s="156"/>
      <c r="E371" s="156"/>
      <c r="F371" s="206"/>
      <c r="G371" s="206"/>
      <c r="H371" s="206"/>
      <c r="I371" s="206"/>
      <c r="J371" s="222"/>
      <c r="K371" s="164"/>
      <c r="L371" s="15"/>
      <c r="M371" s="15"/>
      <c r="N371" s="15"/>
      <c r="O371" s="15"/>
    </row>
    <row r="372" spans="1:15" s="150" customFormat="1" ht="11.25">
      <c r="A372" s="229"/>
      <c r="B372" s="230"/>
      <c r="C372" s="156"/>
      <c r="D372" s="156"/>
      <c r="E372" s="156"/>
      <c r="F372" s="206"/>
      <c r="G372" s="206"/>
      <c r="H372" s="206"/>
      <c r="I372" s="206"/>
      <c r="J372" s="222"/>
      <c r="K372" s="164"/>
      <c r="L372" s="15"/>
      <c r="M372" s="15"/>
      <c r="N372" s="15"/>
      <c r="O372" s="15"/>
    </row>
    <row r="373" spans="1:15" s="150" customFormat="1" ht="11.25">
      <c r="A373" s="229"/>
      <c r="B373" s="230"/>
      <c r="C373" s="156"/>
      <c r="D373" s="156"/>
      <c r="E373" s="156"/>
      <c r="F373" s="206"/>
      <c r="G373" s="206"/>
      <c r="H373" s="206"/>
      <c r="I373" s="206"/>
      <c r="J373" s="222"/>
      <c r="K373" s="164"/>
      <c r="L373" s="15"/>
      <c r="M373" s="15"/>
      <c r="N373" s="15"/>
      <c r="O373" s="15"/>
    </row>
    <row r="374" spans="1:15" s="150" customFormat="1" ht="11.25">
      <c r="A374" s="229"/>
      <c r="B374" s="230"/>
      <c r="C374" s="156"/>
      <c r="D374" s="156"/>
      <c r="E374" s="156"/>
      <c r="F374" s="206"/>
      <c r="G374" s="206"/>
      <c r="H374" s="206"/>
      <c r="I374" s="206"/>
      <c r="J374" s="222"/>
      <c r="K374" s="164"/>
      <c r="L374" s="15"/>
      <c r="M374" s="15"/>
      <c r="N374" s="15"/>
      <c r="O374" s="15"/>
    </row>
    <row r="375" spans="1:15" s="150" customFormat="1" ht="11.25">
      <c r="A375" s="229"/>
      <c r="B375" s="230"/>
      <c r="C375" s="156"/>
      <c r="D375" s="156"/>
      <c r="E375" s="156"/>
      <c r="F375" s="206"/>
      <c r="G375" s="206"/>
      <c r="H375" s="206"/>
      <c r="I375" s="206"/>
      <c r="J375" s="222"/>
      <c r="K375" s="164"/>
      <c r="L375" s="15"/>
      <c r="M375" s="15"/>
      <c r="N375" s="15"/>
      <c r="O375" s="15"/>
    </row>
    <row r="376" spans="1:15" s="150" customFormat="1" ht="11.25">
      <c r="A376" s="229"/>
      <c r="B376" s="230"/>
      <c r="C376" s="156"/>
      <c r="D376" s="156"/>
      <c r="E376" s="156"/>
      <c r="F376" s="206"/>
      <c r="G376" s="206"/>
      <c r="H376" s="206"/>
      <c r="I376" s="206"/>
      <c r="J376" s="222"/>
      <c r="K376" s="164"/>
      <c r="L376" s="15"/>
      <c r="M376" s="15"/>
      <c r="N376" s="15"/>
      <c r="O376" s="15"/>
    </row>
    <row r="377" spans="1:15" s="150" customFormat="1" ht="11.25">
      <c r="A377" s="229"/>
      <c r="B377" s="230"/>
      <c r="C377" s="156"/>
      <c r="D377" s="156"/>
      <c r="E377" s="156"/>
      <c r="F377" s="206"/>
      <c r="G377" s="206"/>
      <c r="H377" s="206"/>
      <c r="I377" s="206"/>
      <c r="J377" s="222"/>
      <c r="K377" s="164"/>
      <c r="L377" s="15"/>
      <c r="M377" s="15"/>
      <c r="N377" s="15"/>
      <c r="O377" s="15"/>
    </row>
    <row r="378" spans="1:15" s="150" customFormat="1" ht="11.25">
      <c r="A378" s="229"/>
      <c r="B378" s="230"/>
      <c r="C378" s="156"/>
      <c r="D378" s="156"/>
      <c r="E378" s="156"/>
      <c r="F378" s="206"/>
      <c r="G378" s="206"/>
      <c r="H378" s="206"/>
      <c r="I378" s="206"/>
      <c r="J378" s="222"/>
      <c r="K378" s="164"/>
      <c r="L378" s="15"/>
      <c r="M378" s="15"/>
      <c r="N378" s="15"/>
      <c r="O378" s="15"/>
    </row>
    <row r="379" spans="1:15" s="150" customFormat="1" ht="11.25">
      <c r="A379" s="229"/>
      <c r="B379" s="230"/>
      <c r="C379" s="156"/>
      <c r="D379" s="156"/>
      <c r="E379" s="156"/>
      <c r="F379" s="206"/>
      <c r="G379" s="206"/>
      <c r="H379" s="206"/>
      <c r="I379" s="206"/>
      <c r="J379" s="222"/>
      <c r="K379" s="164"/>
      <c r="L379" s="15"/>
      <c r="M379" s="15"/>
      <c r="N379" s="15"/>
      <c r="O379" s="15"/>
    </row>
    <row r="380" spans="1:15" s="150" customFormat="1" ht="11.25">
      <c r="A380" s="229"/>
      <c r="B380" s="230"/>
      <c r="C380" s="156"/>
      <c r="D380" s="156"/>
      <c r="E380" s="156"/>
      <c r="F380" s="206"/>
      <c r="G380" s="206"/>
      <c r="H380" s="206"/>
      <c r="I380" s="206"/>
      <c r="J380" s="222"/>
      <c r="K380" s="164"/>
      <c r="L380" s="15"/>
      <c r="M380" s="15"/>
      <c r="N380" s="15"/>
      <c r="O380" s="15"/>
    </row>
    <row r="381" spans="1:15" s="150" customFormat="1" ht="34.5" thickBot="1">
      <c r="A381" s="175" t="s">
        <v>135</v>
      </c>
      <c r="B381" s="233"/>
      <c r="C381" s="234"/>
      <c r="D381" s="234"/>
      <c r="E381" s="234"/>
      <c r="F381" s="234"/>
      <c r="G381" s="234"/>
      <c r="H381" s="234"/>
      <c r="I381" s="234"/>
      <c r="J381" s="235"/>
      <c r="K381" s="164"/>
      <c r="L381" s="15"/>
      <c r="M381" s="15"/>
      <c r="N381" s="15"/>
      <c r="O381" s="15"/>
    </row>
    <row r="382" spans="1:15" s="150" customFormat="1" ht="11.25">
      <c r="A382" s="172" t="s">
        <v>121</v>
      </c>
      <c r="B382" s="173" t="s">
        <v>122</v>
      </c>
      <c r="C382" s="236" t="s">
        <v>56</v>
      </c>
      <c r="D382" s="237"/>
      <c r="E382" s="237"/>
      <c r="F382" s="237"/>
      <c r="G382" s="237"/>
      <c r="H382" s="238"/>
      <c r="I382" s="173" t="s">
        <v>124</v>
      </c>
      <c r="J382" s="174" t="s">
        <v>123</v>
      </c>
      <c r="K382" s="398" t="s">
        <v>127</v>
      </c>
      <c r="L382" s="399"/>
      <c r="M382" s="399"/>
      <c r="N382" s="399"/>
      <c r="O382" s="400"/>
    </row>
    <row r="383" spans="1:15" s="150" customFormat="1" ht="11.25">
      <c r="A383" s="176"/>
      <c r="B383" s="151"/>
      <c r="C383" s="231"/>
      <c r="D383" s="232"/>
      <c r="E383" s="232"/>
      <c r="F383" s="232"/>
      <c r="G383" s="232"/>
      <c r="H383" s="232"/>
      <c r="I383" s="131">
        <f>(J383)-(K385+L385)</f>
        <v>40</v>
      </c>
      <c r="J383" s="132">
        <f>SUM(K384:O384)</f>
        <v>40</v>
      </c>
      <c r="K383" s="152">
        <v>1</v>
      </c>
      <c r="L383" s="153">
        <v>2</v>
      </c>
      <c r="M383" s="153">
        <v>3</v>
      </c>
      <c r="N383" s="153">
        <v>4</v>
      </c>
      <c r="O383" s="154">
        <v>5</v>
      </c>
    </row>
    <row r="384" spans="1:15" s="150" customFormat="1" ht="11.25">
      <c r="A384" s="147" t="s">
        <v>125</v>
      </c>
      <c r="B384" s="231"/>
      <c r="C384" s="232"/>
      <c r="D384" s="232"/>
      <c r="E384" s="232"/>
      <c r="F384" s="232"/>
      <c r="G384" s="232"/>
      <c r="H384" s="232"/>
      <c r="I384" s="18" t="s">
        <v>132</v>
      </c>
      <c r="J384" s="19" t="s">
        <v>131</v>
      </c>
      <c r="K384" s="155">
        <v>8</v>
      </c>
      <c r="L384" s="156">
        <v>8</v>
      </c>
      <c r="M384" s="156">
        <v>8</v>
      </c>
      <c r="N384" s="156">
        <v>8</v>
      </c>
      <c r="O384" s="157">
        <v>8</v>
      </c>
    </row>
    <row r="385" spans="1:15" s="150" customFormat="1" ht="11.25">
      <c r="A385" s="147" t="s">
        <v>126</v>
      </c>
      <c r="B385" s="232"/>
      <c r="C385" s="232"/>
      <c r="D385" s="232"/>
      <c r="E385" s="232"/>
      <c r="F385" s="232"/>
      <c r="G385" s="232"/>
      <c r="H385" s="232"/>
      <c r="I385" s="158"/>
      <c r="J385" s="159"/>
      <c r="K385" s="152">
        <f>SUM(D387:D416)</f>
        <v>0</v>
      </c>
      <c r="L385" s="153">
        <f>SUM(E387:E416)</f>
        <v>0</v>
      </c>
      <c r="M385" s="406" t="s">
        <v>136</v>
      </c>
      <c r="N385" s="407"/>
      <c r="O385" s="408"/>
    </row>
    <row r="386" spans="1:15" s="163" customFormat="1" ht="34.5" customHeight="1" thickBot="1">
      <c r="A386" s="239" t="s">
        <v>3</v>
      </c>
      <c r="B386" s="240"/>
      <c r="C386" s="160" t="s">
        <v>128</v>
      </c>
      <c r="D386" s="160" t="s">
        <v>130</v>
      </c>
      <c r="E386" s="160" t="s">
        <v>129</v>
      </c>
      <c r="F386" s="241" t="s">
        <v>145</v>
      </c>
      <c r="G386" s="241"/>
      <c r="H386" s="241"/>
      <c r="I386" s="241"/>
      <c r="J386" s="242"/>
      <c r="K386" s="161" t="s">
        <v>133</v>
      </c>
      <c r="L386" s="162" t="s">
        <v>134</v>
      </c>
      <c r="M386" s="409"/>
      <c r="N386" s="410"/>
      <c r="O386" s="411"/>
    </row>
    <row r="387" spans="1:15" s="150" customFormat="1" ht="11.25" customHeight="1">
      <c r="A387" s="229"/>
      <c r="B387" s="230"/>
      <c r="C387" s="156"/>
      <c r="D387" s="156"/>
      <c r="E387" s="156"/>
      <c r="F387" s="243"/>
      <c r="G387" s="206"/>
      <c r="H387" s="206"/>
      <c r="I387" s="206"/>
      <c r="J387" s="222"/>
      <c r="K387" s="164"/>
      <c r="L387" s="15"/>
      <c r="M387" s="15"/>
      <c r="N387" s="15"/>
      <c r="O387" s="15"/>
    </row>
    <row r="388" spans="1:15" s="150" customFormat="1" ht="11.25" customHeight="1">
      <c r="A388" s="229"/>
      <c r="B388" s="230"/>
      <c r="C388" s="156"/>
      <c r="D388" s="156"/>
      <c r="E388" s="156"/>
      <c r="F388" s="206"/>
      <c r="G388" s="206"/>
      <c r="H388" s="206"/>
      <c r="I388" s="206"/>
      <c r="J388" s="222"/>
      <c r="K388" s="164"/>
      <c r="L388" s="15"/>
      <c r="M388" s="15"/>
      <c r="N388" s="15"/>
      <c r="O388" s="15"/>
    </row>
    <row r="389" spans="1:15" s="150" customFormat="1" ht="11.25" customHeight="1">
      <c r="A389" s="229"/>
      <c r="B389" s="230"/>
      <c r="C389" s="156"/>
      <c r="D389" s="156"/>
      <c r="E389" s="156"/>
      <c r="F389" s="206"/>
      <c r="G389" s="206"/>
      <c r="H389" s="206"/>
      <c r="I389" s="206"/>
      <c r="J389" s="222"/>
      <c r="K389" s="164"/>
      <c r="L389" s="15"/>
      <c r="M389" s="15"/>
      <c r="N389" s="15"/>
      <c r="O389" s="15"/>
    </row>
    <row r="390" spans="1:15" s="150" customFormat="1" ht="11.25" customHeight="1">
      <c r="A390" s="229"/>
      <c r="B390" s="230"/>
      <c r="C390" s="156"/>
      <c r="D390" s="156"/>
      <c r="E390" s="156"/>
      <c r="F390" s="206"/>
      <c r="G390" s="206"/>
      <c r="H390" s="206"/>
      <c r="I390" s="206"/>
      <c r="J390" s="222"/>
      <c r="K390" s="164"/>
      <c r="L390" s="15"/>
      <c r="M390" s="15"/>
      <c r="N390" s="15"/>
      <c r="O390" s="15"/>
    </row>
    <row r="391" spans="1:15" s="150" customFormat="1" ht="11.25" customHeight="1">
      <c r="A391" s="229"/>
      <c r="B391" s="230"/>
      <c r="C391" s="156"/>
      <c r="D391" s="156"/>
      <c r="E391" s="156"/>
      <c r="F391" s="206"/>
      <c r="G391" s="206"/>
      <c r="H391" s="206"/>
      <c r="I391" s="206"/>
      <c r="J391" s="222"/>
      <c r="K391" s="164"/>
      <c r="L391" s="15"/>
      <c r="M391" s="15"/>
      <c r="N391" s="15"/>
      <c r="O391" s="15"/>
    </row>
    <row r="392" spans="1:15" s="150" customFormat="1" ht="11.25" customHeight="1">
      <c r="A392" s="229"/>
      <c r="B392" s="230"/>
      <c r="C392" s="156"/>
      <c r="D392" s="156"/>
      <c r="E392" s="156"/>
      <c r="F392" s="206"/>
      <c r="G392" s="206"/>
      <c r="H392" s="206"/>
      <c r="I392" s="206"/>
      <c r="J392" s="222"/>
      <c r="K392" s="164"/>
      <c r="L392" s="15"/>
      <c r="M392" s="15"/>
      <c r="N392" s="15"/>
      <c r="O392" s="15"/>
    </row>
    <row r="393" spans="1:15" s="150" customFormat="1" ht="11.25" customHeight="1">
      <c r="A393" s="229"/>
      <c r="B393" s="230"/>
      <c r="C393" s="156"/>
      <c r="D393" s="156"/>
      <c r="E393" s="156"/>
      <c r="F393" s="206"/>
      <c r="G393" s="206"/>
      <c r="H393" s="206"/>
      <c r="I393" s="206"/>
      <c r="J393" s="222"/>
      <c r="K393" s="164"/>
      <c r="L393" s="15"/>
      <c r="M393" s="15"/>
      <c r="N393" s="15"/>
      <c r="O393" s="15"/>
    </row>
    <row r="394" spans="1:15" s="150" customFormat="1" ht="11.25" customHeight="1">
      <c r="A394" s="229"/>
      <c r="B394" s="230"/>
      <c r="C394" s="156"/>
      <c r="D394" s="156"/>
      <c r="E394" s="156"/>
      <c r="F394" s="206"/>
      <c r="G394" s="206"/>
      <c r="H394" s="206"/>
      <c r="I394" s="206"/>
      <c r="J394" s="222"/>
      <c r="K394" s="164"/>
      <c r="L394" s="15"/>
      <c r="M394" s="15"/>
      <c r="N394" s="15"/>
      <c r="O394" s="15"/>
    </row>
    <row r="395" spans="1:15" s="150" customFormat="1" ht="11.25" customHeight="1">
      <c r="A395" s="229"/>
      <c r="B395" s="230"/>
      <c r="C395" s="156"/>
      <c r="D395" s="156"/>
      <c r="E395" s="156"/>
      <c r="F395" s="206"/>
      <c r="G395" s="206"/>
      <c r="H395" s="206"/>
      <c r="I395" s="206"/>
      <c r="J395" s="222"/>
      <c r="K395" s="164"/>
      <c r="L395" s="15"/>
      <c r="M395" s="15"/>
      <c r="N395" s="15"/>
      <c r="O395" s="15"/>
    </row>
    <row r="396" spans="1:15" s="150" customFormat="1" ht="11.25" customHeight="1">
      <c r="A396" s="229"/>
      <c r="B396" s="230"/>
      <c r="C396" s="156"/>
      <c r="D396" s="156"/>
      <c r="E396" s="156"/>
      <c r="F396" s="206"/>
      <c r="G396" s="206"/>
      <c r="H396" s="206"/>
      <c r="I396" s="206"/>
      <c r="J396" s="222"/>
      <c r="K396" s="164"/>
      <c r="L396" s="15"/>
      <c r="M396" s="15"/>
      <c r="N396" s="15"/>
      <c r="O396" s="15"/>
    </row>
    <row r="397" spans="1:15" s="150" customFormat="1" ht="11.25" customHeight="1">
      <c r="A397" s="229"/>
      <c r="B397" s="230"/>
      <c r="C397" s="156"/>
      <c r="D397" s="156"/>
      <c r="E397" s="156"/>
      <c r="F397" s="206"/>
      <c r="G397" s="206"/>
      <c r="H397" s="206"/>
      <c r="I397" s="206"/>
      <c r="J397" s="222"/>
      <c r="K397" s="164"/>
      <c r="L397" s="15"/>
      <c r="M397" s="15"/>
      <c r="N397" s="15"/>
      <c r="O397" s="15"/>
    </row>
    <row r="398" spans="1:15" s="150" customFormat="1" ht="11.25" customHeight="1">
      <c r="A398" s="229"/>
      <c r="B398" s="230"/>
      <c r="C398" s="156"/>
      <c r="D398" s="156"/>
      <c r="E398" s="156"/>
      <c r="F398" s="206"/>
      <c r="G398" s="206"/>
      <c r="H398" s="206"/>
      <c r="I398" s="206"/>
      <c r="J398" s="222"/>
      <c r="K398" s="164"/>
      <c r="L398" s="15"/>
      <c r="M398" s="15"/>
      <c r="N398" s="15"/>
      <c r="O398" s="15"/>
    </row>
    <row r="399" spans="1:15" s="150" customFormat="1" ht="11.25" customHeight="1">
      <c r="A399" s="229"/>
      <c r="B399" s="230"/>
      <c r="C399" s="156"/>
      <c r="D399" s="156"/>
      <c r="E399" s="156"/>
      <c r="F399" s="206"/>
      <c r="G399" s="206"/>
      <c r="H399" s="206"/>
      <c r="I399" s="206"/>
      <c r="J399" s="222"/>
      <c r="K399" s="164"/>
      <c r="L399" s="15"/>
      <c r="M399" s="15"/>
      <c r="N399" s="15"/>
      <c r="O399" s="15"/>
    </row>
    <row r="400" spans="1:15" s="150" customFormat="1" ht="11.25" customHeight="1">
      <c r="A400" s="229"/>
      <c r="B400" s="230"/>
      <c r="C400" s="156"/>
      <c r="D400" s="156"/>
      <c r="E400" s="156"/>
      <c r="F400" s="206"/>
      <c r="G400" s="206"/>
      <c r="H400" s="206"/>
      <c r="I400" s="206"/>
      <c r="J400" s="222"/>
      <c r="K400" s="164"/>
      <c r="L400" s="15"/>
      <c r="M400" s="15"/>
      <c r="N400" s="15"/>
      <c r="O400" s="15"/>
    </row>
    <row r="401" spans="1:15" s="150" customFormat="1" ht="11.25" customHeight="1">
      <c r="A401" s="229"/>
      <c r="B401" s="230"/>
      <c r="C401" s="156"/>
      <c r="D401" s="156"/>
      <c r="E401" s="156"/>
      <c r="F401" s="206"/>
      <c r="G401" s="206"/>
      <c r="H401" s="206"/>
      <c r="I401" s="206"/>
      <c r="J401" s="222"/>
      <c r="K401" s="164"/>
      <c r="L401" s="15"/>
      <c r="M401" s="15"/>
      <c r="N401" s="15"/>
      <c r="O401" s="15"/>
    </row>
    <row r="402" spans="1:15" s="150" customFormat="1" ht="11.25" customHeight="1">
      <c r="A402" s="229"/>
      <c r="B402" s="230"/>
      <c r="C402" s="156"/>
      <c r="D402" s="156"/>
      <c r="E402" s="156"/>
      <c r="F402" s="206"/>
      <c r="G402" s="206"/>
      <c r="H402" s="206"/>
      <c r="I402" s="206"/>
      <c r="J402" s="222"/>
      <c r="K402" s="164"/>
      <c r="L402" s="15"/>
      <c r="M402" s="15"/>
      <c r="N402" s="15"/>
      <c r="O402" s="15"/>
    </row>
    <row r="403" spans="1:15" s="150" customFormat="1" ht="11.25" customHeight="1">
      <c r="A403" s="229"/>
      <c r="B403" s="230"/>
      <c r="C403" s="156"/>
      <c r="D403" s="156"/>
      <c r="E403" s="156"/>
      <c r="F403" s="206"/>
      <c r="G403" s="206"/>
      <c r="H403" s="206"/>
      <c r="I403" s="206"/>
      <c r="J403" s="222"/>
      <c r="K403" s="164"/>
      <c r="L403" s="15"/>
      <c r="M403" s="15"/>
      <c r="N403" s="15"/>
      <c r="O403" s="15"/>
    </row>
    <row r="404" spans="1:15" s="150" customFormat="1" ht="11.25" customHeight="1">
      <c r="A404" s="229"/>
      <c r="B404" s="230"/>
      <c r="C404" s="156"/>
      <c r="D404" s="156"/>
      <c r="E404" s="156"/>
      <c r="F404" s="206"/>
      <c r="G404" s="206"/>
      <c r="H404" s="206"/>
      <c r="I404" s="206"/>
      <c r="J404" s="222"/>
      <c r="K404" s="164"/>
      <c r="L404" s="15"/>
      <c r="M404" s="15"/>
      <c r="N404" s="15"/>
      <c r="O404" s="15"/>
    </row>
    <row r="405" spans="1:15" s="150" customFormat="1" ht="11.25" customHeight="1">
      <c r="A405" s="229"/>
      <c r="B405" s="230"/>
      <c r="C405" s="156"/>
      <c r="D405" s="156"/>
      <c r="E405" s="156"/>
      <c r="F405" s="206"/>
      <c r="G405" s="206"/>
      <c r="H405" s="206"/>
      <c r="I405" s="206"/>
      <c r="J405" s="222"/>
      <c r="K405" s="164"/>
      <c r="L405" s="15"/>
      <c r="M405" s="15"/>
      <c r="N405" s="15"/>
      <c r="O405" s="15"/>
    </row>
    <row r="406" spans="1:15" s="150" customFormat="1" ht="11.25" customHeight="1">
      <c r="A406" s="229"/>
      <c r="B406" s="230"/>
      <c r="C406" s="156"/>
      <c r="D406" s="156"/>
      <c r="E406" s="156"/>
      <c r="F406" s="206"/>
      <c r="G406" s="206"/>
      <c r="H406" s="206"/>
      <c r="I406" s="206"/>
      <c r="J406" s="222"/>
      <c r="K406" s="164"/>
      <c r="L406" s="15"/>
      <c r="M406" s="15"/>
      <c r="N406" s="15"/>
      <c r="O406" s="15"/>
    </row>
    <row r="407" spans="1:15" s="150" customFormat="1" ht="11.25" customHeight="1">
      <c r="A407" s="229"/>
      <c r="B407" s="230"/>
      <c r="C407" s="156"/>
      <c r="D407" s="156"/>
      <c r="E407" s="156"/>
      <c r="F407" s="206"/>
      <c r="G407" s="206"/>
      <c r="H407" s="206"/>
      <c r="I407" s="206"/>
      <c r="J407" s="222"/>
      <c r="K407" s="164"/>
      <c r="L407" s="15"/>
      <c r="M407" s="15"/>
      <c r="N407" s="15"/>
      <c r="O407" s="15"/>
    </row>
    <row r="408" spans="1:15" s="150" customFormat="1" ht="11.25" customHeight="1">
      <c r="A408" s="229"/>
      <c r="B408" s="230"/>
      <c r="C408" s="156"/>
      <c r="D408" s="156"/>
      <c r="E408" s="156"/>
      <c r="F408" s="206"/>
      <c r="G408" s="206"/>
      <c r="H408" s="206"/>
      <c r="I408" s="206"/>
      <c r="J408" s="222"/>
      <c r="K408" s="164"/>
      <c r="L408" s="15"/>
      <c r="M408" s="15"/>
      <c r="N408" s="15"/>
      <c r="O408" s="15"/>
    </row>
    <row r="409" spans="1:15" s="150" customFormat="1" ht="11.25" customHeight="1">
      <c r="A409" s="229"/>
      <c r="B409" s="230"/>
      <c r="C409" s="156"/>
      <c r="D409" s="156"/>
      <c r="E409" s="156"/>
      <c r="F409" s="206"/>
      <c r="G409" s="206"/>
      <c r="H409" s="206"/>
      <c r="I409" s="206"/>
      <c r="J409" s="222"/>
      <c r="K409" s="164"/>
      <c r="L409" s="15"/>
      <c r="M409" s="15"/>
      <c r="N409" s="15"/>
      <c r="O409" s="15"/>
    </row>
    <row r="410" spans="1:15" s="150" customFormat="1" ht="11.25" customHeight="1">
      <c r="A410" s="229"/>
      <c r="B410" s="230"/>
      <c r="C410" s="156"/>
      <c r="D410" s="156"/>
      <c r="E410" s="156"/>
      <c r="F410" s="206"/>
      <c r="G410" s="206"/>
      <c r="H410" s="206"/>
      <c r="I410" s="206"/>
      <c r="J410" s="222"/>
      <c r="K410" s="164"/>
      <c r="L410" s="15"/>
      <c r="M410" s="15"/>
      <c r="N410" s="15"/>
      <c r="O410" s="15"/>
    </row>
    <row r="411" spans="1:15" s="150" customFormat="1" ht="11.25" customHeight="1">
      <c r="A411" s="229"/>
      <c r="B411" s="230"/>
      <c r="C411" s="156"/>
      <c r="D411" s="156"/>
      <c r="E411" s="156"/>
      <c r="F411" s="206"/>
      <c r="G411" s="206"/>
      <c r="H411" s="206"/>
      <c r="I411" s="206"/>
      <c r="J411" s="222"/>
      <c r="K411" s="164"/>
      <c r="L411" s="15"/>
      <c r="M411" s="15"/>
      <c r="N411" s="15"/>
      <c r="O411" s="15"/>
    </row>
    <row r="412" spans="1:15" s="150" customFormat="1" ht="11.25">
      <c r="A412" s="229"/>
      <c r="B412" s="230"/>
      <c r="C412" s="156"/>
      <c r="D412" s="156"/>
      <c r="E412" s="156"/>
      <c r="F412" s="206"/>
      <c r="G412" s="206"/>
      <c r="H412" s="206"/>
      <c r="I412" s="206"/>
      <c r="J412" s="222"/>
      <c r="K412" s="164"/>
      <c r="L412" s="15"/>
      <c r="M412" s="15"/>
      <c r="N412" s="15"/>
      <c r="O412" s="15"/>
    </row>
    <row r="413" spans="1:15" s="150" customFormat="1" ht="11.25">
      <c r="A413" s="229"/>
      <c r="B413" s="230"/>
      <c r="C413" s="156"/>
      <c r="D413" s="156"/>
      <c r="E413" s="156"/>
      <c r="F413" s="206"/>
      <c r="G413" s="206"/>
      <c r="H413" s="206"/>
      <c r="I413" s="206"/>
      <c r="J413" s="222"/>
      <c r="K413" s="164"/>
      <c r="L413" s="15"/>
      <c r="M413" s="15"/>
      <c r="N413" s="15"/>
      <c r="O413" s="15"/>
    </row>
    <row r="414" spans="1:15" s="150" customFormat="1" ht="11.25">
      <c r="A414" s="229"/>
      <c r="B414" s="230"/>
      <c r="C414" s="156"/>
      <c r="D414" s="156"/>
      <c r="E414" s="156"/>
      <c r="F414" s="206"/>
      <c r="G414" s="206"/>
      <c r="H414" s="206"/>
      <c r="I414" s="206"/>
      <c r="J414" s="222"/>
      <c r="K414" s="164"/>
      <c r="L414" s="15"/>
      <c r="M414" s="15"/>
      <c r="N414" s="15"/>
      <c r="O414" s="15"/>
    </row>
    <row r="415" spans="1:15" s="150" customFormat="1" ht="11.25">
      <c r="A415" s="229"/>
      <c r="B415" s="230"/>
      <c r="C415" s="156"/>
      <c r="D415" s="156"/>
      <c r="E415" s="156"/>
      <c r="F415" s="206"/>
      <c r="G415" s="206"/>
      <c r="H415" s="206"/>
      <c r="I415" s="206"/>
      <c r="J415" s="222"/>
      <c r="K415" s="164"/>
      <c r="L415" s="15"/>
      <c r="M415" s="15"/>
      <c r="N415" s="15"/>
      <c r="O415" s="15"/>
    </row>
    <row r="416" spans="1:15" s="150" customFormat="1" ht="11.25">
      <c r="A416" s="229"/>
      <c r="B416" s="230"/>
      <c r="C416" s="156"/>
      <c r="D416" s="156"/>
      <c r="E416" s="156"/>
      <c r="F416" s="206"/>
      <c r="G416" s="206"/>
      <c r="H416" s="206"/>
      <c r="I416" s="206"/>
      <c r="J416" s="222"/>
      <c r="K416" s="164"/>
      <c r="L416" s="15"/>
      <c r="M416" s="15"/>
      <c r="N416" s="15"/>
      <c r="O416" s="15"/>
    </row>
    <row r="417" spans="1:15" s="150" customFormat="1" ht="34.5" thickBot="1">
      <c r="A417" s="175" t="s">
        <v>135</v>
      </c>
      <c r="B417" s="233"/>
      <c r="C417" s="234"/>
      <c r="D417" s="234"/>
      <c r="E417" s="234"/>
      <c r="F417" s="234"/>
      <c r="G417" s="234"/>
      <c r="H417" s="234"/>
      <c r="I417" s="234"/>
      <c r="J417" s="235"/>
      <c r="K417" s="164"/>
      <c r="L417" s="15"/>
      <c r="M417" s="15"/>
      <c r="N417" s="15"/>
      <c r="O417" s="15"/>
    </row>
    <row r="418" spans="1:15" s="150" customFormat="1" ht="11.25">
      <c r="A418" s="172" t="s">
        <v>121</v>
      </c>
      <c r="B418" s="173" t="s">
        <v>122</v>
      </c>
      <c r="C418" s="236" t="s">
        <v>56</v>
      </c>
      <c r="D418" s="237"/>
      <c r="E418" s="237"/>
      <c r="F418" s="237"/>
      <c r="G418" s="237"/>
      <c r="H418" s="238"/>
      <c r="I418" s="173" t="s">
        <v>124</v>
      </c>
      <c r="J418" s="174" t="s">
        <v>123</v>
      </c>
      <c r="K418" s="398" t="s">
        <v>127</v>
      </c>
      <c r="L418" s="399"/>
      <c r="M418" s="399"/>
      <c r="N418" s="399"/>
      <c r="O418" s="400"/>
    </row>
    <row r="419" spans="1:15" s="150" customFormat="1" ht="11.25">
      <c r="A419" s="176"/>
      <c r="B419" s="151"/>
      <c r="C419" s="231"/>
      <c r="D419" s="232"/>
      <c r="E419" s="232"/>
      <c r="F419" s="232"/>
      <c r="G419" s="232"/>
      <c r="H419" s="232"/>
      <c r="I419" s="131">
        <f>(J419)-(K421+L421)</f>
        <v>40</v>
      </c>
      <c r="J419" s="132">
        <f>SUM(K420:O420)</f>
        <v>40</v>
      </c>
      <c r="K419" s="152">
        <v>1</v>
      </c>
      <c r="L419" s="153">
        <v>2</v>
      </c>
      <c r="M419" s="153">
        <v>3</v>
      </c>
      <c r="N419" s="153">
        <v>4</v>
      </c>
      <c r="O419" s="154">
        <v>5</v>
      </c>
    </row>
    <row r="420" spans="1:15" s="150" customFormat="1" ht="11.25">
      <c r="A420" s="147" t="s">
        <v>125</v>
      </c>
      <c r="B420" s="231"/>
      <c r="C420" s="232"/>
      <c r="D420" s="232"/>
      <c r="E420" s="232"/>
      <c r="F420" s="232"/>
      <c r="G420" s="232"/>
      <c r="H420" s="232"/>
      <c r="I420" s="18" t="s">
        <v>132</v>
      </c>
      <c r="J420" s="19" t="s">
        <v>131</v>
      </c>
      <c r="K420" s="155">
        <v>8</v>
      </c>
      <c r="L420" s="156">
        <v>8</v>
      </c>
      <c r="M420" s="156">
        <v>8</v>
      </c>
      <c r="N420" s="156">
        <v>8</v>
      </c>
      <c r="O420" s="157">
        <v>8</v>
      </c>
    </row>
    <row r="421" spans="1:15" s="150" customFormat="1" ht="11.25">
      <c r="A421" s="147" t="s">
        <v>126</v>
      </c>
      <c r="B421" s="232"/>
      <c r="C421" s="232"/>
      <c r="D421" s="232"/>
      <c r="E421" s="232"/>
      <c r="F421" s="232"/>
      <c r="G421" s="232"/>
      <c r="H421" s="232"/>
      <c r="I421" s="158"/>
      <c r="J421" s="159"/>
      <c r="K421" s="152">
        <f>SUM(D423:D452)</f>
        <v>0</v>
      </c>
      <c r="L421" s="153">
        <f>SUM(E423:E452)</f>
        <v>0</v>
      </c>
      <c r="M421" s="406" t="s">
        <v>136</v>
      </c>
      <c r="N421" s="407"/>
      <c r="O421" s="408"/>
    </row>
    <row r="422" spans="1:15" s="163" customFormat="1" ht="34.5" customHeight="1" thickBot="1">
      <c r="A422" s="239" t="s">
        <v>3</v>
      </c>
      <c r="B422" s="240"/>
      <c r="C422" s="160" t="s">
        <v>128</v>
      </c>
      <c r="D422" s="160" t="s">
        <v>130</v>
      </c>
      <c r="E422" s="160" t="s">
        <v>129</v>
      </c>
      <c r="F422" s="241" t="s">
        <v>145</v>
      </c>
      <c r="G422" s="241"/>
      <c r="H422" s="241"/>
      <c r="I422" s="241"/>
      <c r="J422" s="242"/>
      <c r="K422" s="161" t="s">
        <v>133</v>
      </c>
      <c r="L422" s="162" t="s">
        <v>134</v>
      </c>
      <c r="M422" s="409"/>
      <c r="N422" s="410"/>
      <c r="O422" s="411"/>
    </row>
    <row r="423" spans="1:15" s="150" customFormat="1" ht="11.25">
      <c r="A423" s="229"/>
      <c r="B423" s="230"/>
      <c r="C423" s="156"/>
      <c r="D423" s="156"/>
      <c r="E423" s="156"/>
      <c r="F423" s="243"/>
      <c r="G423" s="206"/>
      <c r="H423" s="206"/>
      <c r="I423" s="206"/>
      <c r="J423" s="222"/>
      <c r="K423" s="164"/>
      <c r="L423" s="15"/>
      <c r="M423" s="15"/>
      <c r="N423" s="15"/>
      <c r="O423" s="15"/>
    </row>
    <row r="424" spans="1:15" s="150" customFormat="1" ht="11.25">
      <c r="A424" s="229"/>
      <c r="B424" s="230"/>
      <c r="C424" s="156"/>
      <c r="D424" s="156"/>
      <c r="E424" s="156"/>
      <c r="F424" s="206"/>
      <c r="G424" s="206"/>
      <c r="H424" s="206"/>
      <c r="I424" s="206"/>
      <c r="J424" s="222"/>
      <c r="K424" s="164"/>
      <c r="L424" s="15"/>
      <c r="M424" s="15"/>
      <c r="N424" s="15"/>
      <c r="O424" s="15"/>
    </row>
    <row r="425" spans="1:15" s="150" customFormat="1" ht="11.25">
      <c r="A425" s="229"/>
      <c r="B425" s="230"/>
      <c r="C425" s="156"/>
      <c r="D425" s="156"/>
      <c r="E425" s="156"/>
      <c r="F425" s="206"/>
      <c r="G425" s="206"/>
      <c r="H425" s="206"/>
      <c r="I425" s="206"/>
      <c r="J425" s="222"/>
      <c r="K425" s="164"/>
      <c r="L425" s="15"/>
      <c r="M425" s="15"/>
      <c r="N425" s="15"/>
      <c r="O425" s="15"/>
    </row>
    <row r="426" spans="1:15" s="150" customFormat="1" ht="11.25">
      <c r="A426" s="229"/>
      <c r="B426" s="230"/>
      <c r="C426" s="156"/>
      <c r="D426" s="156"/>
      <c r="E426" s="156"/>
      <c r="F426" s="206"/>
      <c r="G426" s="206"/>
      <c r="H426" s="206"/>
      <c r="I426" s="206"/>
      <c r="J426" s="222"/>
      <c r="K426" s="164"/>
      <c r="L426" s="15"/>
      <c r="M426" s="15"/>
      <c r="N426" s="15"/>
      <c r="O426" s="15"/>
    </row>
    <row r="427" spans="1:15" s="150" customFormat="1" ht="11.25">
      <c r="A427" s="229"/>
      <c r="B427" s="230"/>
      <c r="C427" s="156"/>
      <c r="D427" s="156"/>
      <c r="E427" s="156"/>
      <c r="F427" s="206"/>
      <c r="G427" s="206"/>
      <c r="H427" s="206"/>
      <c r="I427" s="206"/>
      <c r="J427" s="222"/>
      <c r="K427" s="164"/>
      <c r="L427" s="15"/>
      <c r="M427" s="15"/>
      <c r="N427" s="15"/>
      <c r="O427" s="15"/>
    </row>
    <row r="428" spans="1:15" s="150" customFormat="1" ht="11.25">
      <c r="A428" s="229"/>
      <c r="B428" s="230"/>
      <c r="C428" s="156"/>
      <c r="D428" s="156"/>
      <c r="E428" s="156"/>
      <c r="F428" s="206"/>
      <c r="G428" s="206"/>
      <c r="H428" s="206"/>
      <c r="I428" s="206"/>
      <c r="J428" s="222"/>
      <c r="K428" s="164"/>
      <c r="L428" s="15"/>
      <c r="M428" s="15"/>
      <c r="N428" s="15"/>
      <c r="O428" s="15"/>
    </row>
    <row r="429" spans="1:15" s="150" customFormat="1" ht="11.25">
      <c r="A429" s="229"/>
      <c r="B429" s="230"/>
      <c r="C429" s="156"/>
      <c r="D429" s="156"/>
      <c r="E429" s="156"/>
      <c r="F429" s="206"/>
      <c r="G429" s="206"/>
      <c r="H429" s="206"/>
      <c r="I429" s="206"/>
      <c r="J429" s="222"/>
      <c r="K429" s="164"/>
      <c r="L429" s="15"/>
      <c r="M429" s="15"/>
      <c r="N429" s="15"/>
      <c r="O429" s="15"/>
    </row>
    <row r="430" spans="1:15" s="150" customFormat="1" ht="11.25">
      <c r="A430" s="229"/>
      <c r="B430" s="230"/>
      <c r="C430" s="156"/>
      <c r="D430" s="156"/>
      <c r="E430" s="156"/>
      <c r="F430" s="206"/>
      <c r="G430" s="206"/>
      <c r="H430" s="206"/>
      <c r="I430" s="206"/>
      <c r="J430" s="222"/>
      <c r="K430" s="164"/>
      <c r="L430" s="15"/>
      <c r="M430" s="15"/>
      <c r="N430" s="15"/>
      <c r="O430" s="15"/>
    </row>
    <row r="431" spans="1:15" s="150" customFormat="1" ht="11.25">
      <c r="A431" s="229"/>
      <c r="B431" s="230"/>
      <c r="C431" s="156"/>
      <c r="D431" s="156"/>
      <c r="E431" s="156"/>
      <c r="F431" s="206"/>
      <c r="G431" s="206"/>
      <c r="H431" s="206"/>
      <c r="I431" s="206"/>
      <c r="J431" s="222"/>
      <c r="K431" s="164"/>
      <c r="L431" s="15"/>
      <c r="M431" s="15"/>
      <c r="N431" s="15"/>
      <c r="O431" s="15"/>
    </row>
    <row r="432" spans="1:15" s="150" customFormat="1" ht="11.25">
      <c r="A432" s="229"/>
      <c r="B432" s="230"/>
      <c r="C432" s="156"/>
      <c r="D432" s="156"/>
      <c r="E432" s="156"/>
      <c r="F432" s="206"/>
      <c r="G432" s="206"/>
      <c r="H432" s="206"/>
      <c r="I432" s="206"/>
      <c r="J432" s="222"/>
      <c r="K432" s="164"/>
      <c r="L432" s="15"/>
      <c r="M432" s="15"/>
      <c r="N432" s="15"/>
      <c r="O432" s="15"/>
    </row>
    <row r="433" spans="1:15" s="150" customFormat="1" ht="11.25">
      <c r="A433" s="229"/>
      <c r="B433" s="230"/>
      <c r="C433" s="156"/>
      <c r="D433" s="156"/>
      <c r="E433" s="156"/>
      <c r="F433" s="206"/>
      <c r="G433" s="206"/>
      <c r="H433" s="206"/>
      <c r="I433" s="206"/>
      <c r="J433" s="222"/>
      <c r="K433" s="164"/>
      <c r="L433" s="15"/>
      <c r="M433" s="15"/>
      <c r="N433" s="15"/>
      <c r="O433" s="15"/>
    </row>
    <row r="434" spans="1:15" s="150" customFormat="1" ht="11.25">
      <c r="A434" s="229"/>
      <c r="B434" s="230"/>
      <c r="C434" s="156"/>
      <c r="D434" s="156"/>
      <c r="E434" s="156"/>
      <c r="F434" s="206"/>
      <c r="G434" s="206"/>
      <c r="H434" s="206"/>
      <c r="I434" s="206"/>
      <c r="J434" s="222"/>
      <c r="K434" s="164"/>
      <c r="L434" s="15"/>
      <c r="M434" s="15"/>
      <c r="N434" s="15"/>
      <c r="O434" s="15"/>
    </row>
    <row r="435" spans="1:15" s="150" customFormat="1" ht="11.25">
      <c r="A435" s="229"/>
      <c r="B435" s="230"/>
      <c r="C435" s="156"/>
      <c r="D435" s="156"/>
      <c r="E435" s="156"/>
      <c r="F435" s="206"/>
      <c r="G435" s="206"/>
      <c r="H435" s="206"/>
      <c r="I435" s="206"/>
      <c r="J435" s="222"/>
      <c r="K435" s="164"/>
      <c r="L435" s="15"/>
      <c r="M435" s="15"/>
      <c r="N435" s="15"/>
      <c r="O435" s="15"/>
    </row>
    <row r="436" spans="1:15" s="150" customFormat="1" ht="11.25">
      <c r="A436" s="229"/>
      <c r="B436" s="230"/>
      <c r="C436" s="156"/>
      <c r="D436" s="156"/>
      <c r="E436" s="156"/>
      <c r="F436" s="206"/>
      <c r="G436" s="206"/>
      <c r="H436" s="206"/>
      <c r="I436" s="206"/>
      <c r="J436" s="222"/>
      <c r="K436" s="164"/>
      <c r="L436" s="15"/>
      <c r="M436" s="15"/>
      <c r="N436" s="15"/>
      <c r="O436" s="15"/>
    </row>
    <row r="437" spans="1:15" s="150" customFormat="1" ht="11.25">
      <c r="A437" s="229"/>
      <c r="B437" s="230"/>
      <c r="C437" s="156"/>
      <c r="D437" s="156"/>
      <c r="E437" s="156"/>
      <c r="F437" s="206"/>
      <c r="G437" s="206"/>
      <c r="H437" s="206"/>
      <c r="I437" s="206"/>
      <c r="J437" s="222"/>
      <c r="K437" s="164"/>
      <c r="L437" s="15"/>
      <c r="M437" s="15"/>
      <c r="N437" s="15"/>
      <c r="O437" s="15"/>
    </row>
    <row r="438" spans="1:15" s="150" customFormat="1" ht="11.25">
      <c r="A438" s="229"/>
      <c r="B438" s="230"/>
      <c r="C438" s="156"/>
      <c r="D438" s="156"/>
      <c r="E438" s="156"/>
      <c r="F438" s="206"/>
      <c r="G438" s="206"/>
      <c r="H438" s="206"/>
      <c r="I438" s="206"/>
      <c r="J438" s="222"/>
      <c r="K438" s="164"/>
      <c r="L438" s="15"/>
      <c r="M438" s="15"/>
      <c r="N438" s="15"/>
      <c r="O438" s="15"/>
    </row>
    <row r="439" spans="1:15" s="150" customFormat="1" ht="11.25">
      <c r="A439" s="229"/>
      <c r="B439" s="230"/>
      <c r="C439" s="156"/>
      <c r="D439" s="156"/>
      <c r="E439" s="156"/>
      <c r="F439" s="206"/>
      <c r="G439" s="206"/>
      <c r="H439" s="206"/>
      <c r="I439" s="206"/>
      <c r="J439" s="222"/>
      <c r="K439" s="164"/>
      <c r="L439" s="15"/>
      <c r="M439" s="15"/>
      <c r="N439" s="15"/>
      <c r="O439" s="15"/>
    </row>
    <row r="440" spans="1:15" s="150" customFormat="1" ht="11.25">
      <c r="A440" s="229"/>
      <c r="B440" s="230"/>
      <c r="C440" s="156"/>
      <c r="D440" s="156"/>
      <c r="E440" s="156"/>
      <c r="F440" s="206"/>
      <c r="G440" s="206"/>
      <c r="H440" s="206"/>
      <c r="I440" s="206"/>
      <c r="J440" s="222"/>
      <c r="K440" s="164"/>
      <c r="L440" s="15"/>
      <c r="M440" s="15"/>
      <c r="N440" s="15"/>
      <c r="O440" s="15"/>
    </row>
    <row r="441" spans="1:15" s="150" customFormat="1" ht="11.25">
      <c r="A441" s="229"/>
      <c r="B441" s="230"/>
      <c r="C441" s="156"/>
      <c r="D441" s="156"/>
      <c r="E441" s="156"/>
      <c r="F441" s="206"/>
      <c r="G441" s="206"/>
      <c r="H441" s="206"/>
      <c r="I441" s="206"/>
      <c r="J441" s="222"/>
      <c r="K441" s="164"/>
      <c r="L441" s="15"/>
      <c r="M441" s="15"/>
      <c r="N441" s="15"/>
      <c r="O441" s="15"/>
    </row>
    <row r="442" spans="1:15" s="150" customFormat="1" ht="11.25">
      <c r="A442" s="229"/>
      <c r="B442" s="230"/>
      <c r="C442" s="156"/>
      <c r="D442" s="156"/>
      <c r="E442" s="156"/>
      <c r="F442" s="206"/>
      <c r="G442" s="206"/>
      <c r="H442" s="206"/>
      <c r="I442" s="206"/>
      <c r="J442" s="222"/>
      <c r="K442" s="164"/>
      <c r="L442" s="15"/>
      <c r="M442" s="15"/>
      <c r="N442" s="15"/>
      <c r="O442" s="15"/>
    </row>
    <row r="443" spans="1:15" s="150" customFormat="1" ht="11.25">
      <c r="A443" s="229"/>
      <c r="B443" s="230"/>
      <c r="C443" s="156"/>
      <c r="D443" s="156"/>
      <c r="E443" s="156"/>
      <c r="F443" s="206"/>
      <c r="G443" s="206"/>
      <c r="H443" s="206"/>
      <c r="I443" s="206"/>
      <c r="J443" s="222"/>
      <c r="K443" s="164"/>
      <c r="L443" s="15"/>
      <c r="M443" s="15"/>
      <c r="N443" s="15"/>
      <c r="O443" s="15"/>
    </row>
    <row r="444" spans="1:15" s="150" customFormat="1" ht="11.25">
      <c r="A444" s="229"/>
      <c r="B444" s="230"/>
      <c r="C444" s="156"/>
      <c r="D444" s="156"/>
      <c r="E444" s="156"/>
      <c r="F444" s="206"/>
      <c r="G444" s="206"/>
      <c r="H444" s="206"/>
      <c r="I444" s="206"/>
      <c r="J444" s="222"/>
      <c r="K444" s="164"/>
      <c r="L444" s="15"/>
      <c r="M444" s="15"/>
      <c r="N444" s="15"/>
      <c r="O444" s="15"/>
    </row>
    <row r="445" spans="1:15" s="150" customFormat="1" ht="11.25">
      <c r="A445" s="229"/>
      <c r="B445" s="230"/>
      <c r="C445" s="156"/>
      <c r="D445" s="156"/>
      <c r="E445" s="156"/>
      <c r="F445" s="206"/>
      <c r="G445" s="206"/>
      <c r="H445" s="206"/>
      <c r="I445" s="206"/>
      <c r="J445" s="222"/>
      <c r="K445" s="164"/>
      <c r="L445" s="15"/>
      <c r="M445" s="15"/>
      <c r="N445" s="15"/>
      <c r="O445" s="15"/>
    </row>
    <row r="446" spans="1:15" s="150" customFormat="1" ht="11.25">
      <c r="A446" s="229"/>
      <c r="B446" s="230"/>
      <c r="C446" s="156"/>
      <c r="D446" s="156"/>
      <c r="E446" s="156"/>
      <c r="F446" s="206"/>
      <c r="G446" s="206"/>
      <c r="H446" s="206"/>
      <c r="I446" s="206"/>
      <c r="J446" s="222"/>
      <c r="K446" s="164"/>
      <c r="L446" s="15"/>
      <c r="M446" s="15"/>
      <c r="N446" s="15"/>
      <c r="O446" s="15"/>
    </row>
    <row r="447" spans="1:15" s="150" customFormat="1" ht="11.25">
      <c r="A447" s="229"/>
      <c r="B447" s="230"/>
      <c r="C447" s="156"/>
      <c r="D447" s="156"/>
      <c r="E447" s="156"/>
      <c r="F447" s="206"/>
      <c r="G447" s="206"/>
      <c r="H447" s="206"/>
      <c r="I447" s="206"/>
      <c r="J447" s="222"/>
      <c r="K447" s="164"/>
      <c r="L447" s="15"/>
      <c r="M447" s="15"/>
      <c r="N447" s="15"/>
      <c r="O447" s="15"/>
    </row>
    <row r="448" spans="1:15" s="150" customFormat="1" ht="11.25">
      <c r="A448" s="229"/>
      <c r="B448" s="230"/>
      <c r="C448" s="156"/>
      <c r="D448" s="156"/>
      <c r="E448" s="156"/>
      <c r="F448" s="206"/>
      <c r="G448" s="206"/>
      <c r="H448" s="206"/>
      <c r="I448" s="206"/>
      <c r="J448" s="222"/>
      <c r="K448" s="164"/>
      <c r="L448" s="15"/>
      <c r="M448" s="15"/>
      <c r="N448" s="15"/>
      <c r="O448" s="15"/>
    </row>
    <row r="449" spans="1:15" s="150" customFormat="1" ht="11.25">
      <c r="A449" s="229"/>
      <c r="B449" s="230"/>
      <c r="C449" s="156"/>
      <c r="D449" s="156"/>
      <c r="E449" s="156"/>
      <c r="F449" s="206"/>
      <c r="G449" s="206"/>
      <c r="H449" s="206"/>
      <c r="I449" s="206"/>
      <c r="J449" s="222"/>
      <c r="K449" s="164"/>
      <c r="L449" s="15"/>
      <c r="M449" s="15"/>
      <c r="N449" s="15"/>
      <c r="O449" s="15"/>
    </row>
    <row r="450" spans="1:15" s="150" customFormat="1" ht="11.25">
      <c r="A450" s="229"/>
      <c r="B450" s="230"/>
      <c r="C450" s="156"/>
      <c r="D450" s="156"/>
      <c r="E450" s="156"/>
      <c r="F450" s="206"/>
      <c r="G450" s="206"/>
      <c r="H450" s="206"/>
      <c r="I450" s="206"/>
      <c r="J450" s="222"/>
      <c r="K450" s="164"/>
      <c r="L450" s="15"/>
      <c r="M450" s="15"/>
      <c r="N450" s="15"/>
      <c r="O450" s="15"/>
    </row>
    <row r="451" spans="1:15" s="150" customFormat="1" ht="11.25">
      <c r="A451" s="229"/>
      <c r="B451" s="230"/>
      <c r="C451" s="156"/>
      <c r="D451" s="156"/>
      <c r="E451" s="156"/>
      <c r="F451" s="206"/>
      <c r="G451" s="206"/>
      <c r="H451" s="206"/>
      <c r="I451" s="206"/>
      <c r="J451" s="222"/>
      <c r="K451" s="164"/>
      <c r="L451" s="15"/>
      <c r="M451" s="15"/>
      <c r="N451" s="15"/>
      <c r="O451" s="15"/>
    </row>
    <row r="452" spans="1:15" s="150" customFormat="1" ht="11.25">
      <c r="A452" s="229"/>
      <c r="B452" s="230"/>
      <c r="C452" s="156"/>
      <c r="D452" s="156"/>
      <c r="E452" s="156"/>
      <c r="F452" s="206"/>
      <c r="G452" s="206"/>
      <c r="H452" s="206"/>
      <c r="I452" s="206"/>
      <c r="J452" s="222"/>
      <c r="K452" s="164"/>
      <c r="L452" s="15"/>
      <c r="M452" s="15"/>
      <c r="N452" s="15"/>
      <c r="O452" s="15"/>
    </row>
    <row r="453" spans="1:15" s="150" customFormat="1" ht="34.5" thickBot="1">
      <c r="A453" s="175" t="s">
        <v>135</v>
      </c>
      <c r="B453" s="233"/>
      <c r="C453" s="234"/>
      <c r="D453" s="234"/>
      <c r="E453" s="234"/>
      <c r="F453" s="234"/>
      <c r="G453" s="234"/>
      <c r="H453" s="234"/>
      <c r="I453" s="234"/>
      <c r="J453" s="235"/>
      <c r="K453" s="164"/>
      <c r="L453" s="15"/>
      <c r="M453" s="15"/>
      <c r="N453" s="15"/>
      <c r="O453" s="15"/>
    </row>
    <row r="454" spans="1:15" s="150" customFormat="1" ht="11.25">
      <c r="A454" s="172" t="s">
        <v>121</v>
      </c>
      <c r="B454" s="173" t="s">
        <v>122</v>
      </c>
      <c r="C454" s="236" t="s">
        <v>56</v>
      </c>
      <c r="D454" s="237"/>
      <c r="E454" s="237"/>
      <c r="F454" s="237"/>
      <c r="G454" s="237"/>
      <c r="H454" s="238"/>
      <c r="I454" s="173" t="s">
        <v>124</v>
      </c>
      <c r="J454" s="174" t="s">
        <v>123</v>
      </c>
      <c r="K454" s="398" t="s">
        <v>127</v>
      </c>
      <c r="L454" s="399"/>
      <c r="M454" s="399"/>
      <c r="N454" s="399"/>
      <c r="O454" s="400"/>
    </row>
    <row r="455" spans="1:15" s="150" customFormat="1" ht="11.25">
      <c r="A455" s="176"/>
      <c r="B455" s="151"/>
      <c r="C455" s="231"/>
      <c r="D455" s="232"/>
      <c r="E455" s="232"/>
      <c r="F455" s="232"/>
      <c r="G455" s="232"/>
      <c r="H455" s="232"/>
      <c r="I455" s="131">
        <f>(J455)-(K457+L457)</f>
        <v>40</v>
      </c>
      <c r="J455" s="132">
        <f>SUM(K456:O456)</f>
        <v>40</v>
      </c>
      <c r="K455" s="152">
        <v>1</v>
      </c>
      <c r="L455" s="153">
        <v>2</v>
      </c>
      <c r="M455" s="153">
        <v>3</v>
      </c>
      <c r="N455" s="153">
        <v>4</v>
      </c>
      <c r="O455" s="154">
        <v>5</v>
      </c>
    </row>
    <row r="456" spans="1:15" s="150" customFormat="1" ht="11.25">
      <c r="A456" s="147" t="s">
        <v>125</v>
      </c>
      <c r="B456" s="231"/>
      <c r="C456" s="232"/>
      <c r="D456" s="232"/>
      <c r="E456" s="232"/>
      <c r="F456" s="232"/>
      <c r="G456" s="232"/>
      <c r="H456" s="232"/>
      <c r="I456" s="18" t="s">
        <v>132</v>
      </c>
      <c r="J456" s="19" t="s">
        <v>131</v>
      </c>
      <c r="K456" s="155">
        <v>8</v>
      </c>
      <c r="L456" s="156">
        <v>8</v>
      </c>
      <c r="M456" s="156">
        <v>8</v>
      </c>
      <c r="N456" s="156">
        <v>8</v>
      </c>
      <c r="O456" s="157">
        <v>8</v>
      </c>
    </row>
    <row r="457" spans="1:15" s="150" customFormat="1" ht="11.25">
      <c r="A457" s="147" t="s">
        <v>126</v>
      </c>
      <c r="B457" s="232"/>
      <c r="C457" s="232"/>
      <c r="D457" s="232"/>
      <c r="E457" s="232"/>
      <c r="F457" s="232"/>
      <c r="G457" s="232"/>
      <c r="H457" s="232"/>
      <c r="I457" s="158"/>
      <c r="J457" s="159"/>
      <c r="K457" s="152">
        <f>SUM(D459:D488)</f>
        <v>0</v>
      </c>
      <c r="L457" s="153">
        <f>SUM(E459:E488)</f>
        <v>0</v>
      </c>
      <c r="M457" s="406" t="s">
        <v>136</v>
      </c>
      <c r="N457" s="407"/>
      <c r="O457" s="408"/>
    </row>
    <row r="458" spans="1:15" s="163" customFormat="1" ht="34.5" customHeight="1" thickBot="1">
      <c r="A458" s="239" t="s">
        <v>3</v>
      </c>
      <c r="B458" s="240"/>
      <c r="C458" s="160" t="s">
        <v>128</v>
      </c>
      <c r="D458" s="160" t="s">
        <v>130</v>
      </c>
      <c r="E458" s="160" t="s">
        <v>129</v>
      </c>
      <c r="F458" s="241" t="s">
        <v>145</v>
      </c>
      <c r="G458" s="241"/>
      <c r="H458" s="241"/>
      <c r="I458" s="241"/>
      <c r="J458" s="242"/>
      <c r="K458" s="161" t="s">
        <v>133</v>
      </c>
      <c r="L458" s="162" t="s">
        <v>134</v>
      </c>
      <c r="M458" s="409"/>
      <c r="N458" s="410"/>
      <c r="O458" s="411"/>
    </row>
    <row r="459" spans="1:15" s="150" customFormat="1" ht="11.25">
      <c r="A459" s="229"/>
      <c r="B459" s="230"/>
      <c r="C459" s="156"/>
      <c r="D459" s="156"/>
      <c r="E459" s="156"/>
      <c r="F459" s="206"/>
      <c r="G459" s="206"/>
      <c r="H459" s="206"/>
      <c r="I459" s="206"/>
      <c r="J459" s="222"/>
      <c r="K459" s="164"/>
      <c r="L459" s="15"/>
      <c r="M459" s="15"/>
      <c r="N459" s="15"/>
      <c r="O459" s="15"/>
    </row>
    <row r="460" spans="1:15" s="150" customFormat="1" ht="11.25">
      <c r="A460" s="229"/>
      <c r="B460" s="230"/>
      <c r="C460" s="156"/>
      <c r="D460" s="156"/>
      <c r="E460" s="156"/>
      <c r="F460" s="206"/>
      <c r="G460" s="206"/>
      <c r="H460" s="206"/>
      <c r="I460" s="206"/>
      <c r="J460" s="222"/>
      <c r="K460" s="164"/>
      <c r="L460" s="15"/>
      <c r="M460" s="15"/>
      <c r="N460" s="15"/>
      <c r="O460" s="15"/>
    </row>
    <row r="461" spans="1:15" s="150" customFormat="1" ht="11.25">
      <c r="A461" s="229"/>
      <c r="B461" s="230"/>
      <c r="C461" s="156"/>
      <c r="D461" s="156"/>
      <c r="E461" s="156"/>
      <c r="F461" s="206"/>
      <c r="G461" s="206"/>
      <c r="H461" s="206"/>
      <c r="I461" s="206"/>
      <c r="J461" s="222"/>
      <c r="K461" s="164"/>
      <c r="L461" s="15"/>
      <c r="M461" s="15"/>
      <c r="N461" s="15"/>
      <c r="O461" s="15"/>
    </row>
    <row r="462" spans="1:15" s="150" customFormat="1" ht="11.25">
      <c r="A462" s="229"/>
      <c r="B462" s="230"/>
      <c r="C462" s="156"/>
      <c r="D462" s="156"/>
      <c r="E462" s="156"/>
      <c r="F462" s="206"/>
      <c r="G462" s="206"/>
      <c r="H462" s="206"/>
      <c r="I462" s="206"/>
      <c r="J462" s="222"/>
      <c r="K462" s="164"/>
      <c r="L462" s="15"/>
      <c r="M462" s="15"/>
      <c r="N462" s="15"/>
      <c r="O462" s="15"/>
    </row>
    <row r="463" spans="1:15" s="150" customFormat="1" ht="11.25">
      <c r="A463" s="229"/>
      <c r="B463" s="230"/>
      <c r="C463" s="156"/>
      <c r="D463" s="156"/>
      <c r="E463" s="156"/>
      <c r="F463" s="206"/>
      <c r="G463" s="206"/>
      <c r="H463" s="206"/>
      <c r="I463" s="206"/>
      <c r="J463" s="222"/>
      <c r="K463" s="164"/>
      <c r="L463" s="15"/>
      <c r="M463" s="15"/>
      <c r="N463" s="15"/>
      <c r="O463" s="15"/>
    </row>
    <row r="464" spans="1:15" s="150" customFormat="1" ht="11.25">
      <c r="A464" s="229"/>
      <c r="B464" s="230"/>
      <c r="C464" s="156"/>
      <c r="D464" s="156"/>
      <c r="E464" s="156"/>
      <c r="F464" s="206"/>
      <c r="G464" s="206"/>
      <c r="H464" s="206"/>
      <c r="I464" s="206"/>
      <c r="J464" s="222"/>
      <c r="K464" s="164"/>
      <c r="L464" s="15"/>
      <c r="M464" s="15"/>
      <c r="N464" s="15"/>
      <c r="O464" s="15"/>
    </row>
    <row r="465" spans="1:15" s="150" customFormat="1" ht="11.25">
      <c r="A465" s="229"/>
      <c r="B465" s="230"/>
      <c r="C465" s="156"/>
      <c r="D465" s="156"/>
      <c r="E465" s="156"/>
      <c r="F465" s="206"/>
      <c r="G465" s="206"/>
      <c r="H465" s="206"/>
      <c r="I465" s="206"/>
      <c r="J465" s="222"/>
      <c r="K465" s="164"/>
      <c r="L465" s="15"/>
      <c r="M465" s="15"/>
      <c r="N465" s="15"/>
      <c r="O465" s="15"/>
    </row>
    <row r="466" spans="1:15" s="150" customFormat="1" ht="11.25">
      <c r="A466" s="229"/>
      <c r="B466" s="230"/>
      <c r="C466" s="156"/>
      <c r="D466" s="156"/>
      <c r="E466" s="156"/>
      <c r="F466" s="206"/>
      <c r="G466" s="206"/>
      <c r="H466" s="206"/>
      <c r="I466" s="206"/>
      <c r="J466" s="222"/>
      <c r="K466" s="164"/>
      <c r="L466" s="15"/>
      <c r="M466" s="15"/>
      <c r="N466" s="15"/>
      <c r="O466" s="15"/>
    </row>
    <row r="467" spans="1:15" s="150" customFormat="1" ht="11.25">
      <c r="A467" s="229"/>
      <c r="B467" s="230"/>
      <c r="C467" s="156"/>
      <c r="D467" s="156"/>
      <c r="E467" s="156"/>
      <c r="F467" s="206"/>
      <c r="G467" s="206"/>
      <c r="H467" s="206"/>
      <c r="I467" s="206"/>
      <c r="J467" s="222"/>
      <c r="K467" s="164"/>
      <c r="L467" s="15"/>
      <c r="M467" s="15"/>
      <c r="N467" s="15"/>
      <c r="O467" s="15"/>
    </row>
    <row r="468" spans="1:15" s="150" customFormat="1" ht="11.25">
      <c r="A468" s="229"/>
      <c r="B468" s="230"/>
      <c r="C468" s="156"/>
      <c r="D468" s="156"/>
      <c r="E468" s="156"/>
      <c r="F468" s="206"/>
      <c r="G468" s="206"/>
      <c r="H468" s="206"/>
      <c r="I468" s="206"/>
      <c r="J468" s="222"/>
      <c r="K468" s="164"/>
      <c r="L468" s="15"/>
      <c r="M468" s="15"/>
      <c r="N468" s="15"/>
      <c r="O468" s="15"/>
    </row>
    <row r="469" spans="1:15" s="150" customFormat="1" ht="11.25">
      <c r="A469" s="229"/>
      <c r="B469" s="230"/>
      <c r="C469" s="156"/>
      <c r="D469" s="156"/>
      <c r="E469" s="156"/>
      <c r="F469" s="206"/>
      <c r="G469" s="206"/>
      <c r="H469" s="206"/>
      <c r="I469" s="206"/>
      <c r="J469" s="222"/>
      <c r="K469" s="164"/>
      <c r="L469" s="15"/>
      <c r="M469" s="15"/>
      <c r="N469" s="15"/>
      <c r="O469" s="15"/>
    </row>
    <row r="470" spans="1:15" s="150" customFormat="1" ht="11.25">
      <c r="A470" s="229"/>
      <c r="B470" s="230"/>
      <c r="C470" s="156"/>
      <c r="D470" s="156"/>
      <c r="E470" s="156"/>
      <c r="F470" s="206"/>
      <c r="G470" s="206"/>
      <c r="H470" s="206"/>
      <c r="I470" s="206"/>
      <c r="J470" s="222"/>
      <c r="K470" s="164"/>
      <c r="L470" s="15"/>
      <c r="M470" s="15"/>
      <c r="N470" s="15"/>
      <c r="O470" s="15"/>
    </row>
    <row r="471" spans="1:15" s="150" customFormat="1" ht="11.25">
      <c r="A471" s="229"/>
      <c r="B471" s="230"/>
      <c r="C471" s="156"/>
      <c r="D471" s="156"/>
      <c r="E471" s="156"/>
      <c r="F471" s="206"/>
      <c r="G471" s="206"/>
      <c r="H471" s="206"/>
      <c r="I471" s="206"/>
      <c r="J471" s="222"/>
      <c r="K471" s="164"/>
      <c r="L471" s="15"/>
      <c r="M471" s="15"/>
      <c r="N471" s="15"/>
      <c r="O471" s="15"/>
    </row>
    <row r="472" spans="1:15" s="150" customFormat="1" ht="11.25">
      <c r="A472" s="229"/>
      <c r="B472" s="230"/>
      <c r="C472" s="156"/>
      <c r="D472" s="156"/>
      <c r="E472" s="156"/>
      <c r="F472" s="206"/>
      <c r="G472" s="206"/>
      <c r="H472" s="206"/>
      <c r="I472" s="206"/>
      <c r="J472" s="222"/>
      <c r="K472" s="164"/>
      <c r="L472" s="15"/>
      <c r="M472" s="15"/>
      <c r="N472" s="15"/>
      <c r="O472" s="15"/>
    </row>
    <row r="473" spans="1:15" s="150" customFormat="1" ht="11.25">
      <c r="A473" s="229"/>
      <c r="B473" s="230"/>
      <c r="C473" s="156"/>
      <c r="D473" s="156"/>
      <c r="E473" s="156"/>
      <c r="F473" s="206"/>
      <c r="G473" s="206"/>
      <c r="H473" s="206"/>
      <c r="I473" s="206"/>
      <c r="J473" s="222"/>
      <c r="K473" s="164"/>
      <c r="L473" s="15"/>
      <c r="M473" s="15"/>
      <c r="N473" s="15"/>
      <c r="O473" s="15"/>
    </row>
    <row r="474" spans="1:15" s="150" customFormat="1" ht="11.25">
      <c r="A474" s="229"/>
      <c r="B474" s="230"/>
      <c r="C474" s="156"/>
      <c r="D474" s="156"/>
      <c r="E474" s="156"/>
      <c r="F474" s="206"/>
      <c r="G474" s="206"/>
      <c r="H474" s="206"/>
      <c r="I474" s="206"/>
      <c r="J474" s="222"/>
      <c r="K474" s="164"/>
      <c r="L474" s="15"/>
      <c r="M474" s="15"/>
      <c r="N474" s="15"/>
      <c r="O474" s="15"/>
    </row>
    <row r="475" spans="1:15" s="150" customFormat="1" ht="11.25">
      <c r="A475" s="229"/>
      <c r="B475" s="230"/>
      <c r="C475" s="156"/>
      <c r="D475" s="156"/>
      <c r="E475" s="156"/>
      <c r="F475" s="206"/>
      <c r="G475" s="206"/>
      <c r="H475" s="206"/>
      <c r="I475" s="206"/>
      <c r="J475" s="222"/>
      <c r="K475" s="164"/>
      <c r="L475" s="15"/>
      <c r="M475" s="15"/>
      <c r="N475" s="15"/>
      <c r="O475" s="15"/>
    </row>
    <row r="476" spans="1:15" s="150" customFormat="1" ht="11.25">
      <c r="A476" s="229"/>
      <c r="B476" s="230"/>
      <c r="C476" s="156"/>
      <c r="D476" s="156"/>
      <c r="E476" s="156"/>
      <c r="F476" s="206"/>
      <c r="G476" s="206"/>
      <c r="H476" s="206"/>
      <c r="I476" s="206"/>
      <c r="J476" s="222"/>
      <c r="K476" s="164"/>
      <c r="L476" s="15"/>
      <c r="M476" s="15"/>
      <c r="N476" s="15"/>
      <c r="O476" s="15"/>
    </row>
    <row r="477" spans="1:15" s="150" customFormat="1" ht="11.25">
      <c r="A477" s="229"/>
      <c r="B477" s="230"/>
      <c r="C477" s="156"/>
      <c r="D477" s="156"/>
      <c r="E477" s="156"/>
      <c r="F477" s="206"/>
      <c r="G477" s="206"/>
      <c r="H477" s="206"/>
      <c r="I477" s="206"/>
      <c r="J477" s="222"/>
      <c r="K477" s="164"/>
      <c r="L477" s="15"/>
      <c r="M477" s="15"/>
      <c r="N477" s="15"/>
      <c r="O477" s="15"/>
    </row>
    <row r="478" spans="1:15" s="150" customFormat="1" ht="11.25">
      <c r="A478" s="229"/>
      <c r="B478" s="230"/>
      <c r="C478" s="156"/>
      <c r="D478" s="156"/>
      <c r="E478" s="156"/>
      <c r="F478" s="206"/>
      <c r="G478" s="206"/>
      <c r="H478" s="206"/>
      <c r="I478" s="206"/>
      <c r="J478" s="222"/>
      <c r="K478" s="164"/>
      <c r="L478" s="15"/>
      <c r="M478" s="15"/>
      <c r="N478" s="15"/>
      <c r="O478" s="15"/>
    </row>
    <row r="479" spans="1:15" s="150" customFormat="1" ht="11.25">
      <c r="A479" s="229"/>
      <c r="B479" s="230"/>
      <c r="C479" s="156"/>
      <c r="D479" s="156"/>
      <c r="E479" s="156"/>
      <c r="F479" s="206"/>
      <c r="G479" s="206"/>
      <c r="H479" s="206"/>
      <c r="I479" s="206"/>
      <c r="J479" s="222"/>
      <c r="K479" s="164"/>
      <c r="L479" s="15"/>
      <c r="M479" s="15"/>
      <c r="N479" s="15"/>
      <c r="O479" s="15"/>
    </row>
    <row r="480" spans="1:15" s="150" customFormat="1" ht="11.25">
      <c r="A480" s="229"/>
      <c r="B480" s="230"/>
      <c r="C480" s="156"/>
      <c r="D480" s="156"/>
      <c r="E480" s="156"/>
      <c r="F480" s="206"/>
      <c r="G480" s="206"/>
      <c r="H480" s="206"/>
      <c r="I480" s="206"/>
      <c r="J480" s="222"/>
      <c r="K480" s="164"/>
      <c r="L480" s="15"/>
      <c r="M480" s="15"/>
      <c r="N480" s="15"/>
      <c r="O480" s="15"/>
    </row>
    <row r="481" spans="1:15" s="150" customFormat="1" ht="11.25">
      <c r="A481" s="229"/>
      <c r="B481" s="230"/>
      <c r="C481" s="156"/>
      <c r="D481" s="156"/>
      <c r="E481" s="156"/>
      <c r="F481" s="206"/>
      <c r="G481" s="206"/>
      <c r="H481" s="206"/>
      <c r="I481" s="206"/>
      <c r="J481" s="222"/>
      <c r="K481" s="164"/>
      <c r="L481" s="15"/>
      <c r="M481" s="15"/>
      <c r="N481" s="15"/>
      <c r="O481" s="15"/>
    </row>
    <row r="482" spans="1:15" s="150" customFormat="1" ht="11.25">
      <c r="A482" s="229"/>
      <c r="B482" s="230"/>
      <c r="C482" s="156"/>
      <c r="D482" s="156"/>
      <c r="E482" s="156"/>
      <c r="F482" s="206"/>
      <c r="G482" s="206"/>
      <c r="H482" s="206"/>
      <c r="I482" s="206"/>
      <c r="J482" s="222"/>
      <c r="K482" s="164"/>
      <c r="L482" s="15"/>
      <c r="M482" s="15"/>
      <c r="N482" s="15"/>
      <c r="O482" s="15"/>
    </row>
    <row r="483" spans="1:15" s="150" customFormat="1" ht="11.25">
      <c r="A483" s="229"/>
      <c r="B483" s="230"/>
      <c r="C483" s="156"/>
      <c r="D483" s="156"/>
      <c r="E483" s="156"/>
      <c r="F483" s="206"/>
      <c r="G483" s="206"/>
      <c r="H483" s="206"/>
      <c r="I483" s="206"/>
      <c r="J483" s="222"/>
      <c r="K483" s="164"/>
      <c r="L483" s="15"/>
      <c r="M483" s="15"/>
      <c r="N483" s="15"/>
      <c r="O483" s="15"/>
    </row>
    <row r="484" spans="1:15" s="150" customFormat="1" ht="11.25">
      <c r="A484" s="229"/>
      <c r="B484" s="230"/>
      <c r="C484" s="156"/>
      <c r="D484" s="156"/>
      <c r="E484" s="156"/>
      <c r="F484" s="206"/>
      <c r="G484" s="206"/>
      <c r="H484" s="206"/>
      <c r="I484" s="206"/>
      <c r="J484" s="222"/>
      <c r="K484" s="164"/>
      <c r="L484" s="15"/>
      <c r="M484" s="15"/>
      <c r="N484" s="15"/>
      <c r="O484" s="15"/>
    </row>
    <row r="485" spans="1:15" s="150" customFormat="1" ht="11.25">
      <c r="A485" s="229"/>
      <c r="B485" s="230"/>
      <c r="C485" s="156"/>
      <c r="D485" s="156"/>
      <c r="E485" s="156"/>
      <c r="F485" s="206"/>
      <c r="G485" s="206"/>
      <c r="H485" s="206"/>
      <c r="I485" s="206"/>
      <c r="J485" s="222"/>
      <c r="K485" s="164"/>
      <c r="L485" s="15"/>
      <c r="M485" s="15"/>
      <c r="N485" s="15"/>
      <c r="O485" s="15"/>
    </row>
    <row r="486" spans="1:15" s="150" customFormat="1" ht="11.25">
      <c r="A486" s="229"/>
      <c r="B486" s="230"/>
      <c r="C486" s="156"/>
      <c r="D486" s="156"/>
      <c r="E486" s="156"/>
      <c r="F486" s="206"/>
      <c r="G486" s="206"/>
      <c r="H486" s="206"/>
      <c r="I486" s="206"/>
      <c r="J486" s="222"/>
      <c r="K486" s="164"/>
      <c r="L486" s="15"/>
      <c r="M486" s="15"/>
      <c r="N486" s="15"/>
      <c r="O486" s="15"/>
    </row>
    <row r="487" spans="1:15" s="150" customFormat="1" ht="11.25">
      <c r="A487" s="229"/>
      <c r="B487" s="230"/>
      <c r="C487" s="156"/>
      <c r="D487" s="156"/>
      <c r="E487" s="156"/>
      <c r="F487" s="206"/>
      <c r="G487" s="206"/>
      <c r="H487" s="206"/>
      <c r="I487" s="206"/>
      <c r="J487" s="222"/>
      <c r="K487" s="164"/>
      <c r="L487" s="15"/>
      <c r="M487" s="15"/>
      <c r="N487" s="15"/>
      <c r="O487" s="15"/>
    </row>
    <row r="488" spans="1:15" s="150" customFormat="1" ht="11.25">
      <c r="A488" s="229"/>
      <c r="B488" s="230"/>
      <c r="C488" s="156"/>
      <c r="D488" s="156"/>
      <c r="E488" s="156"/>
      <c r="F488" s="206"/>
      <c r="G488" s="206"/>
      <c r="H488" s="206"/>
      <c r="I488" s="206"/>
      <c r="J488" s="222"/>
      <c r="K488" s="164"/>
      <c r="L488" s="15"/>
      <c r="M488" s="15"/>
      <c r="N488" s="15"/>
      <c r="O488" s="15"/>
    </row>
    <row r="489" spans="1:15" s="150" customFormat="1" ht="34.5" thickBot="1">
      <c r="A489" s="175" t="s">
        <v>135</v>
      </c>
      <c r="B489" s="233"/>
      <c r="C489" s="234"/>
      <c r="D489" s="234"/>
      <c r="E489" s="234"/>
      <c r="F489" s="234"/>
      <c r="G489" s="234"/>
      <c r="H489" s="234"/>
      <c r="I489" s="234"/>
      <c r="J489" s="235"/>
      <c r="K489" s="164"/>
      <c r="L489" s="15"/>
      <c r="M489" s="15"/>
      <c r="N489" s="15"/>
      <c r="O489" s="15"/>
    </row>
    <row r="490" spans="1:15" s="150" customFormat="1" ht="11.25">
      <c r="A490" s="172" t="s">
        <v>121</v>
      </c>
      <c r="B490" s="173" t="s">
        <v>122</v>
      </c>
      <c r="C490" s="236" t="s">
        <v>56</v>
      </c>
      <c r="D490" s="237"/>
      <c r="E490" s="237"/>
      <c r="F490" s="237"/>
      <c r="G490" s="237"/>
      <c r="H490" s="238"/>
      <c r="I490" s="173" t="s">
        <v>124</v>
      </c>
      <c r="J490" s="174" t="s">
        <v>123</v>
      </c>
      <c r="K490" s="398" t="s">
        <v>127</v>
      </c>
      <c r="L490" s="399"/>
      <c r="M490" s="399"/>
      <c r="N490" s="399"/>
      <c r="O490" s="400"/>
    </row>
    <row r="491" spans="1:15" s="150" customFormat="1" ht="11.25">
      <c r="A491" s="176"/>
      <c r="B491" s="151"/>
      <c r="C491" s="231"/>
      <c r="D491" s="232"/>
      <c r="E491" s="232"/>
      <c r="F491" s="232"/>
      <c r="G491" s="232"/>
      <c r="H491" s="232"/>
      <c r="I491" s="131">
        <f>(J491)-(K493+L493)</f>
        <v>40</v>
      </c>
      <c r="J491" s="132">
        <f>SUM(K492:O492)</f>
        <v>40</v>
      </c>
      <c r="K491" s="152">
        <v>1</v>
      </c>
      <c r="L491" s="153">
        <v>2</v>
      </c>
      <c r="M491" s="153">
        <v>3</v>
      </c>
      <c r="N491" s="153">
        <v>4</v>
      </c>
      <c r="O491" s="154">
        <v>5</v>
      </c>
    </row>
    <row r="492" spans="1:15" s="150" customFormat="1" ht="11.25">
      <c r="A492" s="147" t="s">
        <v>125</v>
      </c>
      <c r="B492" s="231"/>
      <c r="C492" s="232"/>
      <c r="D492" s="232"/>
      <c r="E492" s="232"/>
      <c r="F492" s="232"/>
      <c r="G492" s="232"/>
      <c r="H492" s="232"/>
      <c r="I492" s="18" t="s">
        <v>132</v>
      </c>
      <c r="J492" s="19" t="s">
        <v>131</v>
      </c>
      <c r="K492" s="155">
        <v>8</v>
      </c>
      <c r="L492" s="156">
        <v>8</v>
      </c>
      <c r="M492" s="156">
        <v>8</v>
      </c>
      <c r="N492" s="156">
        <v>8</v>
      </c>
      <c r="O492" s="157">
        <v>8</v>
      </c>
    </row>
    <row r="493" spans="1:15" s="150" customFormat="1" ht="11.25">
      <c r="A493" s="147" t="s">
        <v>126</v>
      </c>
      <c r="B493" s="232"/>
      <c r="C493" s="232"/>
      <c r="D493" s="232"/>
      <c r="E493" s="232"/>
      <c r="F493" s="232"/>
      <c r="G493" s="232"/>
      <c r="H493" s="232"/>
      <c r="I493" s="158"/>
      <c r="J493" s="159"/>
      <c r="K493" s="152">
        <f>SUM(D495:D524)</f>
        <v>0</v>
      </c>
      <c r="L493" s="153">
        <f>SUM(E495:E524)</f>
        <v>0</v>
      </c>
      <c r="M493" s="406" t="s">
        <v>136</v>
      </c>
      <c r="N493" s="407"/>
      <c r="O493" s="408"/>
    </row>
    <row r="494" spans="1:15" s="163" customFormat="1" ht="34.5" customHeight="1" thickBot="1">
      <c r="A494" s="239" t="s">
        <v>3</v>
      </c>
      <c r="B494" s="240"/>
      <c r="C494" s="160" t="s">
        <v>128</v>
      </c>
      <c r="D494" s="160" t="s">
        <v>130</v>
      </c>
      <c r="E494" s="160" t="s">
        <v>129</v>
      </c>
      <c r="F494" s="241" t="s">
        <v>145</v>
      </c>
      <c r="G494" s="241"/>
      <c r="H494" s="241"/>
      <c r="I494" s="241"/>
      <c r="J494" s="242"/>
      <c r="K494" s="161" t="s">
        <v>133</v>
      </c>
      <c r="L494" s="162" t="s">
        <v>134</v>
      </c>
      <c r="M494" s="409"/>
      <c r="N494" s="410"/>
      <c r="O494" s="411"/>
    </row>
    <row r="495" spans="1:15" s="150" customFormat="1" ht="11.25" customHeight="1">
      <c r="A495" s="229"/>
      <c r="B495" s="230"/>
      <c r="C495" s="156"/>
      <c r="D495" s="156"/>
      <c r="E495" s="156"/>
      <c r="F495" s="243"/>
      <c r="G495" s="206"/>
      <c r="H495" s="206"/>
      <c r="I495" s="206"/>
      <c r="J495" s="222"/>
      <c r="K495" s="164"/>
      <c r="L495" s="15"/>
      <c r="M495" s="15"/>
      <c r="N495" s="15"/>
      <c r="O495" s="15"/>
    </row>
    <row r="496" spans="1:15" s="150" customFormat="1" ht="11.25" customHeight="1">
      <c r="A496" s="229"/>
      <c r="B496" s="230"/>
      <c r="C496" s="156"/>
      <c r="D496" s="156"/>
      <c r="E496" s="156"/>
      <c r="F496" s="206"/>
      <c r="G496" s="206"/>
      <c r="H496" s="206"/>
      <c r="I496" s="206"/>
      <c r="J496" s="222"/>
      <c r="K496" s="164"/>
      <c r="L496" s="15"/>
      <c r="M496" s="15"/>
      <c r="N496" s="15"/>
      <c r="O496" s="15"/>
    </row>
    <row r="497" spans="1:15" s="150" customFormat="1" ht="11.25" customHeight="1">
      <c r="A497" s="229"/>
      <c r="B497" s="230"/>
      <c r="C497" s="156"/>
      <c r="D497" s="156"/>
      <c r="E497" s="156"/>
      <c r="F497" s="206"/>
      <c r="G497" s="206"/>
      <c r="H497" s="206"/>
      <c r="I497" s="206"/>
      <c r="J497" s="222"/>
      <c r="K497" s="164"/>
      <c r="L497" s="15"/>
      <c r="M497" s="15"/>
      <c r="N497" s="15"/>
      <c r="O497" s="15"/>
    </row>
    <row r="498" spans="1:15" s="150" customFormat="1" ht="11.25" customHeight="1">
      <c r="A498" s="229"/>
      <c r="B498" s="230"/>
      <c r="C498" s="156"/>
      <c r="D498" s="156"/>
      <c r="E498" s="156"/>
      <c r="F498" s="206"/>
      <c r="G498" s="206"/>
      <c r="H498" s="206"/>
      <c r="I498" s="206"/>
      <c r="J498" s="222"/>
      <c r="K498" s="164"/>
      <c r="L498" s="15"/>
      <c r="M498" s="15"/>
      <c r="N498" s="15"/>
      <c r="O498" s="15"/>
    </row>
    <row r="499" spans="1:15" s="150" customFormat="1" ht="11.25" customHeight="1">
      <c r="A499" s="229"/>
      <c r="B499" s="230"/>
      <c r="C499" s="156"/>
      <c r="D499" s="156"/>
      <c r="E499" s="156"/>
      <c r="F499" s="206"/>
      <c r="G499" s="206"/>
      <c r="H499" s="206"/>
      <c r="I499" s="206"/>
      <c r="J499" s="222"/>
      <c r="K499" s="164"/>
      <c r="L499" s="15"/>
      <c r="M499" s="15"/>
      <c r="N499" s="15"/>
      <c r="O499" s="15"/>
    </row>
    <row r="500" spans="1:15" s="150" customFormat="1" ht="11.25" customHeight="1">
      <c r="A500" s="229"/>
      <c r="B500" s="230"/>
      <c r="C500" s="156"/>
      <c r="D500" s="156"/>
      <c r="E500" s="156"/>
      <c r="F500" s="206"/>
      <c r="G500" s="206"/>
      <c r="H500" s="206"/>
      <c r="I500" s="206"/>
      <c r="J500" s="222"/>
      <c r="K500" s="164"/>
      <c r="L500" s="15"/>
      <c r="M500" s="15"/>
      <c r="N500" s="15"/>
      <c r="O500" s="15"/>
    </row>
    <row r="501" spans="1:15" s="150" customFormat="1" ht="11.25" customHeight="1">
      <c r="A501" s="229"/>
      <c r="B501" s="230"/>
      <c r="C501" s="156"/>
      <c r="D501" s="156"/>
      <c r="E501" s="156"/>
      <c r="F501" s="206"/>
      <c r="G501" s="206"/>
      <c r="H501" s="206"/>
      <c r="I501" s="206"/>
      <c r="J501" s="222"/>
      <c r="K501" s="164"/>
      <c r="L501" s="15"/>
      <c r="M501" s="15"/>
      <c r="N501" s="15"/>
      <c r="O501" s="15"/>
    </row>
    <row r="502" spans="1:15" s="150" customFormat="1" ht="11.25" customHeight="1">
      <c r="A502" s="229"/>
      <c r="B502" s="230"/>
      <c r="C502" s="156"/>
      <c r="D502" s="156"/>
      <c r="E502" s="156"/>
      <c r="F502" s="206"/>
      <c r="G502" s="206"/>
      <c r="H502" s="206"/>
      <c r="I502" s="206"/>
      <c r="J502" s="222"/>
      <c r="K502" s="164"/>
      <c r="L502" s="15"/>
      <c r="M502" s="15"/>
      <c r="N502" s="15"/>
      <c r="O502" s="15"/>
    </row>
    <row r="503" spans="1:15" s="150" customFormat="1" ht="11.25" customHeight="1">
      <c r="A503" s="229"/>
      <c r="B503" s="230"/>
      <c r="C503" s="156"/>
      <c r="D503" s="156"/>
      <c r="E503" s="156"/>
      <c r="F503" s="206"/>
      <c r="G503" s="206"/>
      <c r="H503" s="206"/>
      <c r="I503" s="206"/>
      <c r="J503" s="222"/>
      <c r="K503" s="164"/>
      <c r="L503" s="15"/>
      <c r="M503" s="15"/>
      <c r="N503" s="15"/>
      <c r="O503" s="15"/>
    </row>
    <row r="504" spans="1:15" s="150" customFormat="1" ht="11.25" customHeight="1">
      <c r="A504" s="229"/>
      <c r="B504" s="230"/>
      <c r="C504" s="156"/>
      <c r="D504" s="156"/>
      <c r="E504" s="156"/>
      <c r="F504" s="206"/>
      <c r="G504" s="206"/>
      <c r="H504" s="206"/>
      <c r="I504" s="206"/>
      <c r="J504" s="222"/>
      <c r="K504" s="164"/>
      <c r="L504" s="15"/>
      <c r="M504" s="15"/>
      <c r="N504" s="15"/>
      <c r="O504" s="15"/>
    </row>
    <row r="505" spans="1:15" s="150" customFormat="1" ht="11.25" customHeight="1">
      <c r="A505" s="229"/>
      <c r="B505" s="230"/>
      <c r="C505" s="156"/>
      <c r="D505" s="156"/>
      <c r="E505" s="156"/>
      <c r="F505" s="206"/>
      <c r="G505" s="206"/>
      <c r="H505" s="206"/>
      <c r="I505" s="206"/>
      <c r="J505" s="222"/>
      <c r="K505" s="164"/>
      <c r="L505" s="15"/>
      <c r="M505" s="15"/>
      <c r="N505" s="15"/>
      <c r="O505" s="15"/>
    </row>
    <row r="506" spans="1:15" s="150" customFormat="1" ht="11.25" customHeight="1">
      <c r="A506" s="229"/>
      <c r="B506" s="230"/>
      <c r="C506" s="156"/>
      <c r="D506" s="156"/>
      <c r="E506" s="156"/>
      <c r="F506" s="206"/>
      <c r="G506" s="206"/>
      <c r="H506" s="206"/>
      <c r="I506" s="206"/>
      <c r="J506" s="222"/>
      <c r="K506" s="164"/>
      <c r="L506" s="15"/>
      <c r="M506" s="15"/>
      <c r="N506" s="15"/>
      <c r="O506" s="15"/>
    </row>
    <row r="507" spans="1:15" s="150" customFormat="1" ht="11.25" customHeight="1">
      <c r="A507" s="229"/>
      <c r="B507" s="230"/>
      <c r="C507" s="156"/>
      <c r="D507" s="156"/>
      <c r="E507" s="156"/>
      <c r="F507" s="206"/>
      <c r="G507" s="206"/>
      <c r="H507" s="206"/>
      <c r="I507" s="206"/>
      <c r="J507" s="222"/>
      <c r="K507" s="164"/>
      <c r="L507" s="15"/>
      <c r="M507" s="15"/>
      <c r="N507" s="15"/>
      <c r="O507" s="15"/>
    </row>
    <row r="508" spans="1:15" s="150" customFormat="1" ht="11.25" customHeight="1">
      <c r="A508" s="229"/>
      <c r="B508" s="230"/>
      <c r="C508" s="156"/>
      <c r="D508" s="156"/>
      <c r="E508" s="156"/>
      <c r="F508" s="206"/>
      <c r="G508" s="206"/>
      <c r="H508" s="206"/>
      <c r="I508" s="206"/>
      <c r="J508" s="222"/>
      <c r="K508" s="164"/>
      <c r="L508" s="15"/>
      <c r="M508" s="15"/>
      <c r="N508" s="15"/>
      <c r="O508" s="15"/>
    </row>
    <row r="509" spans="1:15" s="150" customFormat="1" ht="11.25" customHeight="1">
      <c r="A509" s="229"/>
      <c r="B509" s="230"/>
      <c r="C509" s="156"/>
      <c r="D509" s="156"/>
      <c r="E509" s="156"/>
      <c r="F509" s="206"/>
      <c r="G509" s="206"/>
      <c r="H509" s="206"/>
      <c r="I509" s="206"/>
      <c r="J509" s="222"/>
      <c r="K509" s="164"/>
      <c r="L509" s="15"/>
      <c r="M509" s="15"/>
      <c r="N509" s="15"/>
      <c r="O509" s="15"/>
    </row>
    <row r="510" spans="1:15" s="150" customFormat="1" ht="11.25" customHeight="1">
      <c r="A510" s="229"/>
      <c r="B510" s="230"/>
      <c r="C510" s="156"/>
      <c r="D510" s="156"/>
      <c r="E510" s="156"/>
      <c r="F510" s="206"/>
      <c r="G510" s="206"/>
      <c r="H510" s="206"/>
      <c r="I510" s="206"/>
      <c r="J510" s="222"/>
      <c r="K510" s="164"/>
      <c r="L510" s="15"/>
      <c r="M510" s="15"/>
      <c r="N510" s="15"/>
      <c r="O510" s="15"/>
    </row>
    <row r="511" spans="1:15" s="150" customFormat="1" ht="11.25">
      <c r="A511" s="229"/>
      <c r="B511" s="230"/>
      <c r="C511" s="156"/>
      <c r="D511" s="156"/>
      <c r="E511" s="156"/>
      <c r="F511" s="206"/>
      <c r="G511" s="206"/>
      <c r="H511" s="206"/>
      <c r="I511" s="206"/>
      <c r="J511" s="222"/>
      <c r="K511" s="164"/>
      <c r="L511" s="15"/>
      <c r="M511" s="15"/>
      <c r="N511" s="15"/>
      <c r="O511" s="15"/>
    </row>
    <row r="512" spans="1:15" s="150" customFormat="1" ht="11.25">
      <c r="A512" s="229"/>
      <c r="B512" s="230"/>
      <c r="C512" s="156"/>
      <c r="D512" s="156"/>
      <c r="E512" s="156"/>
      <c r="F512" s="206"/>
      <c r="G512" s="206"/>
      <c r="H512" s="206"/>
      <c r="I512" s="206"/>
      <c r="J512" s="222"/>
      <c r="K512" s="164"/>
      <c r="L512" s="15"/>
      <c r="M512" s="15"/>
      <c r="N512" s="15"/>
      <c r="O512" s="15"/>
    </row>
    <row r="513" spans="1:15" s="150" customFormat="1" ht="11.25">
      <c r="A513" s="229"/>
      <c r="B513" s="230"/>
      <c r="C513" s="156"/>
      <c r="D513" s="156"/>
      <c r="E513" s="156"/>
      <c r="F513" s="206"/>
      <c r="G513" s="206"/>
      <c r="H513" s="206"/>
      <c r="I513" s="206"/>
      <c r="J513" s="222"/>
      <c r="K513" s="164"/>
      <c r="L513" s="15"/>
      <c r="M513" s="15"/>
      <c r="N513" s="15"/>
      <c r="O513" s="15"/>
    </row>
    <row r="514" spans="1:15" s="150" customFormat="1" ht="11.25">
      <c r="A514" s="229"/>
      <c r="B514" s="230"/>
      <c r="C514" s="156"/>
      <c r="D514" s="156"/>
      <c r="E514" s="156"/>
      <c r="F514" s="206"/>
      <c r="G514" s="206"/>
      <c r="H514" s="206"/>
      <c r="I514" s="206"/>
      <c r="J514" s="222"/>
      <c r="K514" s="164"/>
      <c r="L514" s="15"/>
      <c r="M514" s="15"/>
      <c r="N514" s="15"/>
      <c r="O514" s="15"/>
    </row>
    <row r="515" spans="1:15" s="150" customFormat="1" ht="11.25">
      <c r="A515" s="229"/>
      <c r="B515" s="230"/>
      <c r="C515" s="156"/>
      <c r="D515" s="156"/>
      <c r="E515" s="156"/>
      <c r="F515" s="206"/>
      <c r="G515" s="206"/>
      <c r="H515" s="206"/>
      <c r="I515" s="206"/>
      <c r="J515" s="222"/>
      <c r="K515" s="164"/>
      <c r="L515" s="15"/>
      <c r="M515" s="15"/>
      <c r="N515" s="15"/>
      <c r="O515" s="15"/>
    </row>
    <row r="516" spans="1:15" s="150" customFormat="1" ht="11.25">
      <c r="A516" s="229"/>
      <c r="B516" s="230"/>
      <c r="C516" s="156"/>
      <c r="D516" s="156"/>
      <c r="E516" s="156"/>
      <c r="F516" s="206"/>
      <c r="G516" s="206"/>
      <c r="H516" s="206"/>
      <c r="I516" s="206"/>
      <c r="J516" s="222"/>
      <c r="K516" s="164"/>
      <c r="L516" s="15"/>
      <c r="M516" s="15"/>
      <c r="N516" s="15"/>
      <c r="O516" s="15"/>
    </row>
    <row r="517" spans="1:15" s="150" customFormat="1" ht="11.25">
      <c r="A517" s="229"/>
      <c r="B517" s="230"/>
      <c r="C517" s="156"/>
      <c r="D517" s="156"/>
      <c r="E517" s="156"/>
      <c r="F517" s="206"/>
      <c r="G517" s="206"/>
      <c r="H517" s="206"/>
      <c r="I517" s="206"/>
      <c r="J517" s="222"/>
      <c r="K517" s="164"/>
      <c r="L517" s="15"/>
      <c r="M517" s="15"/>
      <c r="N517" s="15"/>
      <c r="O517" s="15"/>
    </row>
    <row r="518" spans="1:15" s="150" customFormat="1" ht="11.25">
      <c r="A518" s="229"/>
      <c r="B518" s="230"/>
      <c r="C518" s="156"/>
      <c r="D518" s="156"/>
      <c r="E518" s="156"/>
      <c r="F518" s="206"/>
      <c r="G518" s="206"/>
      <c r="H518" s="206"/>
      <c r="I518" s="206"/>
      <c r="J518" s="222"/>
      <c r="K518" s="164"/>
      <c r="L518" s="15"/>
      <c r="M518" s="15"/>
      <c r="N518" s="15"/>
      <c r="O518" s="15"/>
    </row>
    <row r="519" spans="1:15" s="150" customFormat="1" ht="11.25">
      <c r="A519" s="229"/>
      <c r="B519" s="230"/>
      <c r="C519" s="156"/>
      <c r="D519" s="156"/>
      <c r="E519" s="156"/>
      <c r="F519" s="206"/>
      <c r="G519" s="206"/>
      <c r="H519" s="206"/>
      <c r="I519" s="206"/>
      <c r="J519" s="222"/>
      <c r="K519" s="164"/>
      <c r="L519" s="15"/>
      <c r="M519" s="15"/>
      <c r="N519" s="15"/>
      <c r="O519" s="15"/>
    </row>
    <row r="520" spans="1:15" s="150" customFormat="1" ht="11.25">
      <c r="A520" s="229"/>
      <c r="B520" s="230"/>
      <c r="C520" s="156"/>
      <c r="D520" s="156"/>
      <c r="E520" s="156"/>
      <c r="F520" s="206"/>
      <c r="G520" s="206"/>
      <c r="H520" s="206"/>
      <c r="I520" s="206"/>
      <c r="J520" s="222"/>
      <c r="K520" s="164"/>
      <c r="L520" s="15"/>
      <c r="M520" s="15"/>
      <c r="N520" s="15"/>
      <c r="O520" s="15"/>
    </row>
    <row r="521" spans="1:15" s="150" customFormat="1" ht="11.25">
      <c r="A521" s="229"/>
      <c r="B521" s="230"/>
      <c r="C521" s="156"/>
      <c r="D521" s="156"/>
      <c r="E521" s="156"/>
      <c r="F521" s="206"/>
      <c r="G521" s="206"/>
      <c r="H521" s="206"/>
      <c r="I521" s="206"/>
      <c r="J521" s="222"/>
      <c r="K521" s="164"/>
      <c r="L521" s="15"/>
      <c r="M521" s="15"/>
      <c r="N521" s="15"/>
      <c r="O521" s="15"/>
    </row>
    <row r="522" spans="1:15" s="150" customFormat="1" ht="11.25">
      <c r="A522" s="229"/>
      <c r="B522" s="230"/>
      <c r="C522" s="156"/>
      <c r="D522" s="156"/>
      <c r="E522" s="156"/>
      <c r="F522" s="206"/>
      <c r="G522" s="206"/>
      <c r="H522" s="206"/>
      <c r="I522" s="206"/>
      <c r="J522" s="222"/>
      <c r="K522" s="164"/>
      <c r="L522" s="15"/>
      <c r="M522" s="15"/>
      <c r="N522" s="15"/>
      <c r="O522" s="15"/>
    </row>
    <row r="523" spans="1:15" s="150" customFormat="1" ht="11.25">
      <c r="A523" s="229"/>
      <c r="B523" s="230"/>
      <c r="C523" s="156"/>
      <c r="D523" s="156"/>
      <c r="E523" s="156"/>
      <c r="F523" s="206"/>
      <c r="G523" s="206"/>
      <c r="H523" s="206"/>
      <c r="I523" s="206"/>
      <c r="J523" s="222"/>
      <c r="K523" s="164"/>
      <c r="L523" s="15"/>
      <c r="M523" s="15"/>
      <c r="N523" s="15"/>
      <c r="O523" s="15"/>
    </row>
    <row r="524" spans="1:15" s="150" customFormat="1" ht="11.25">
      <c r="A524" s="229"/>
      <c r="B524" s="230"/>
      <c r="C524" s="156"/>
      <c r="D524" s="156"/>
      <c r="E524" s="156"/>
      <c r="F524" s="206"/>
      <c r="G524" s="206"/>
      <c r="H524" s="206"/>
      <c r="I524" s="206"/>
      <c r="J524" s="222"/>
      <c r="K524" s="164"/>
      <c r="L524" s="15"/>
      <c r="M524" s="15"/>
      <c r="N524" s="15"/>
      <c r="O524" s="15"/>
    </row>
    <row r="525" spans="1:15" s="150" customFormat="1" ht="34.5" thickBot="1">
      <c r="A525" s="175" t="s">
        <v>135</v>
      </c>
      <c r="B525" s="233"/>
      <c r="C525" s="234"/>
      <c r="D525" s="234"/>
      <c r="E525" s="234"/>
      <c r="F525" s="234"/>
      <c r="G525" s="234"/>
      <c r="H525" s="234"/>
      <c r="I525" s="234"/>
      <c r="J525" s="235"/>
      <c r="K525" s="164"/>
      <c r="L525" s="15"/>
      <c r="M525" s="15"/>
      <c r="N525" s="15"/>
      <c r="O525" s="15"/>
    </row>
    <row r="526" spans="1:15" s="150" customFormat="1" ht="11.25">
      <c r="A526" s="172" t="s">
        <v>121</v>
      </c>
      <c r="B526" s="173" t="s">
        <v>122</v>
      </c>
      <c r="C526" s="236" t="s">
        <v>56</v>
      </c>
      <c r="D526" s="237"/>
      <c r="E526" s="237"/>
      <c r="F526" s="237"/>
      <c r="G526" s="237"/>
      <c r="H526" s="238"/>
      <c r="I526" s="173" t="s">
        <v>124</v>
      </c>
      <c r="J526" s="174" t="s">
        <v>123</v>
      </c>
      <c r="K526" s="398" t="s">
        <v>127</v>
      </c>
      <c r="L526" s="399"/>
      <c r="M526" s="399"/>
      <c r="N526" s="399"/>
      <c r="O526" s="400"/>
    </row>
    <row r="527" spans="1:15" s="150" customFormat="1" ht="11.25">
      <c r="A527" s="176"/>
      <c r="B527" s="151"/>
      <c r="C527" s="231"/>
      <c r="D527" s="232"/>
      <c r="E527" s="232"/>
      <c r="F527" s="232"/>
      <c r="G527" s="232"/>
      <c r="H527" s="232"/>
      <c r="I527" s="131">
        <f>(J527)-(K529+L529)</f>
        <v>40</v>
      </c>
      <c r="J527" s="132">
        <f>SUM(K528:O528)</f>
        <v>40</v>
      </c>
      <c r="K527" s="152">
        <v>1</v>
      </c>
      <c r="L527" s="153">
        <v>2</v>
      </c>
      <c r="M527" s="153">
        <v>3</v>
      </c>
      <c r="N527" s="153">
        <v>4</v>
      </c>
      <c r="O527" s="154">
        <v>5</v>
      </c>
    </row>
    <row r="528" spans="1:15" s="150" customFormat="1" ht="11.25">
      <c r="A528" s="147" t="s">
        <v>125</v>
      </c>
      <c r="B528" s="231"/>
      <c r="C528" s="232"/>
      <c r="D528" s="232"/>
      <c r="E528" s="232"/>
      <c r="F528" s="232"/>
      <c r="G528" s="232"/>
      <c r="H528" s="232"/>
      <c r="I528" s="18" t="s">
        <v>132</v>
      </c>
      <c r="J528" s="19" t="s">
        <v>131</v>
      </c>
      <c r="K528" s="155">
        <v>8</v>
      </c>
      <c r="L528" s="156">
        <v>8</v>
      </c>
      <c r="M528" s="156">
        <v>8</v>
      </c>
      <c r="N528" s="156">
        <v>8</v>
      </c>
      <c r="O528" s="157">
        <v>8</v>
      </c>
    </row>
    <row r="529" spans="1:15" s="150" customFormat="1" ht="11.25">
      <c r="A529" s="147" t="s">
        <v>126</v>
      </c>
      <c r="B529" s="232"/>
      <c r="C529" s="232"/>
      <c r="D529" s="232"/>
      <c r="E529" s="232"/>
      <c r="F529" s="232"/>
      <c r="G529" s="232"/>
      <c r="H529" s="232"/>
      <c r="I529" s="158"/>
      <c r="J529" s="159"/>
      <c r="K529" s="152">
        <f>SUM(D531:D560)</f>
        <v>0</v>
      </c>
      <c r="L529" s="153">
        <f>SUM(E531:E560)</f>
        <v>0</v>
      </c>
      <c r="M529" s="406" t="s">
        <v>136</v>
      </c>
      <c r="N529" s="407"/>
      <c r="O529" s="408"/>
    </row>
    <row r="530" spans="1:15" s="163" customFormat="1" ht="34.5" customHeight="1" thickBot="1">
      <c r="A530" s="239" t="s">
        <v>3</v>
      </c>
      <c r="B530" s="240"/>
      <c r="C530" s="160" t="s">
        <v>128</v>
      </c>
      <c r="D530" s="160" t="s">
        <v>130</v>
      </c>
      <c r="E530" s="160" t="s">
        <v>129</v>
      </c>
      <c r="F530" s="241" t="s">
        <v>145</v>
      </c>
      <c r="G530" s="241"/>
      <c r="H530" s="241"/>
      <c r="I530" s="241"/>
      <c r="J530" s="242"/>
      <c r="K530" s="161" t="s">
        <v>133</v>
      </c>
      <c r="L530" s="162" t="s">
        <v>134</v>
      </c>
      <c r="M530" s="409"/>
      <c r="N530" s="410"/>
      <c r="O530" s="411"/>
    </row>
    <row r="531" spans="1:15" s="150" customFormat="1" ht="11.25">
      <c r="A531" s="229"/>
      <c r="B531" s="230"/>
      <c r="C531" s="156"/>
      <c r="D531" s="156"/>
      <c r="E531" s="156"/>
      <c r="F531" s="206"/>
      <c r="G531" s="206"/>
      <c r="H531" s="206"/>
      <c r="I531" s="206"/>
      <c r="J531" s="222"/>
      <c r="K531" s="164"/>
      <c r="L531" s="15"/>
      <c r="M531" s="15"/>
      <c r="N531" s="15"/>
      <c r="O531" s="15"/>
    </row>
    <row r="532" spans="1:15" s="150" customFormat="1" ht="11.25">
      <c r="A532" s="229"/>
      <c r="B532" s="230"/>
      <c r="C532" s="156"/>
      <c r="D532" s="156"/>
      <c r="E532" s="156"/>
      <c r="F532" s="206"/>
      <c r="G532" s="206"/>
      <c r="H532" s="206"/>
      <c r="I532" s="206"/>
      <c r="J532" s="222"/>
      <c r="K532" s="164"/>
      <c r="L532" s="15"/>
      <c r="M532" s="15"/>
      <c r="N532" s="15"/>
      <c r="O532" s="15"/>
    </row>
    <row r="533" spans="1:15" s="150" customFormat="1" ht="11.25">
      <c r="A533" s="229"/>
      <c r="B533" s="230"/>
      <c r="C533" s="156"/>
      <c r="D533" s="156"/>
      <c r="E533" s="156"/>
      <c r="F533" s="206"/>
      <c r="G533" s="206"/>
      <c r="H533" s="206"/>
      <c r="I533" s="206"/>
      <c r="J533" s="222"/>
      <c r="K533" s="164"/>
      <c r="L533" s="15"/>
      <c r="M533" s="15"/>
      <c r="N533" s="15"/>
      <c r="O533" s="15"/>
    </row>
    <row r="534" spans="1:15" s="150" customFormat="1" ht="11.25">
      <c r="A534" s="229"/>
      <c r="B534" s="230"/>
      <c r="C534" s="156"/>
      <c r="D534" s="156"/>
      <c r="E534" s="156"/>
      <c r="F534" s="206"/>
      <c r="G534" s="206"/>
      <c r="H534" s="206"/>
      <c r="I534" s="206"/>
      <c r="J534" s="222"/>
      <c r="K534" s="164"/>
      <c r="L534" s="15"/>
      <c r="M534" s="15"/>
      <c r="N534" s="15"/>
      <c r="O534" s="15"/>
    </row>
    <row r="535" spans="1:15" s="150" customFormat="1" ht="11.25">
      <c r="A535" s="229"/>
      <c r="B535" s="230"/>
      <c r="C535" s="156"/>
      <c r="D535" s="156"/>
      <c r="E535" s="156"/>
      <c r="F535" s="206"/>
      <c r="G535" s="206"/>
      <c r="H535" s="206"/>
      <c r="I535" s="206"/>
      <c r="J535" s="222"/>
      <c r="K535" s="164"/>
      <c r="L535" s="15"/>
      <c r="M535" s="15"/>
      <c r="N535" s="15"/>
      <c r="O535" s="15"/>
    </row>
    <row r="536" spans="1:15" s="150" customFormat="1" ht="11.25">
      <c r="A536" s="229"/>
      <c r="B536" s="230"/>
      <c r="C536" s="156"/>
      <c r="D536" s="156"/>
      <c r="E536" s="156"/>
      <c r="F536" s="206"/>
      <c r="G536" s="206"/>
      <c r="H536" s="206"/>
      <c r="I536" s="206"/>
      <c r="J536" s="222"/>
      <c r="K536" s="164"/>
      <c r="L536" s="15"/>
      <c r="M536" s="15"/>
      <c r="N536" s="15"/>
      <c r="O536" s="15"/>
    </row>
    <row r="537" spans="1:15" s="150" customFormat="1" ht="11.25">
      <c r="A537" s="229"/>
      <c r="B537" s="230"/>
      <c r="C537" s="156"/>
      <c r="D537" s="156"/>
      <c r="E537" s="156"/>
      <c r="F537" s="206"/>
      <c r="G537" s="206"/>
      <c r="H537" s="206"/>
      <c r="I537" s="206"/>
      <c r="J537" s="222"/>
      <c r="K537" s="164"/>
      <c r="L537" s="15"/>
      <c r="M537" s="15"/>
      <c r="N537" s="15"/>
      <c r="O537" s="15"/>
    </row>
    <row r="538" spans="1:15" s="150" customFormat="1" ht="11.25">
      <c r="A538" s="229"/>
      <c r="B538" s="230"/>
      <c r="C538" s="156"/>
      <c r="D538" s="156"/>
      <c r="E538" s="156"/>
      <c r="F538" s="206"/>
      <c r="G538" s="206"/>
      <c r="H538" s="206"/>
      <c r="I538" s="206"/>
      <c r="J538" s="222"/>
      <c r="K538" s="164"/>
      <c r="L538" s="15"/>
      <c r="M538" s="15"/>
      <c r="N538" s="15"/>
      <c r="O538" s="15"/>
    </row>
    <row r="539" spans="1:15" s="150" customFormat="1" ht="11.25">
      <c r="A539" s="229"/>
      <c r="B539" s="230"/>
      <c r="C539" s="156"/>
      <c r="D539" s="156"/>
      <c r="E539" s="156"/>
      <c r="F539" s="206"/>
      <c r="G539" s="206"/>
      <c r="H539" s="206"/>
      <c r="I539" s="206"/>
      <c r="J539" s="222"/>
      <c r="K539" s="164"/>
      <c r="L539" s="15"/>
      <c r="M539" s="15"/>
      <c r="N539" s="15"/>
      <c r="O539" s="15"/>
    </row>
    <row r="540" spans="1:15" s="150" customFormat="1" ht="11.25">
      <c r="A540" s="229"/>
      <c r="B540" s="230"/>
      <c r="C540" s="156"/>
      <c r="D540" s="156"/>
      <c r="E540" s="156"/>
      <c r="F540" s="206"/>
      <c r="G540" s="206"/>
      <c r="H540" s="206"/>
      <c r="I540" s="206"/>
      <c r="J540" s="222"/>
      <c r="K540" s="164"/>
      <c r="L540" s="15"/>
      <c r="M540" s="15"/>
      <c r="N540" s="15"/>
      <c r="O540" s="15"/>
    </row>
    <row r="541" spans="1:15" s="150" customFormat="1" ht="11.25">
      <c r="A541" s="229"/>
      <c r="B541" s="230"/>
      <c r="C541" s="156"/>
      <c r="D541" s="156"/>
      <c r="E541" s="156"/>
      <c r="F541" s="206"/>
      <c r="G541" s="206"/>
      <c r="H541" s="206"/>
      <c r="I541" s="206"/>
      <c r="J541" s="222"/>
      <c r="K541" s="164"/>
      <c r="L541" s="15"/>
      <c r="M541" s="15"/>
      <c r="N541" s="15"/>
      <c r="O541" s="15"/>
    </row>
    <row r="542" spans="1:15" s="150" customFormat="1" ht="11.25">
      <c r="A542" s="229"/>
      <c r="B542" s="230"/>
      <c r="C542" s="156"/>
      <c r="D542" s="156"/>
      <c r="E542" s="156"/>
      <c r="F542" s="206"/>
      <c r="G542" s="206"/>
      <c r="H542" s="206"/>
      <c r="I542" s="206"/>
      <c r="J542" s="222"/>
      <c r="K542" s="164"/>
      <c r="L542" s="15"/>
      <c r="M542" s="15"/>
      <c r="N542" s="15"/>
      <c r="O542" s="15"/>
    </row>
    <row r="543" spans="1:15" s="150" customFormat="1" ht="11.25">
      <c r="A543" s="229"/>
      <c r="B543" s="230"/>
      <c r="C543" s="156"/>
      <c r="D543" s="156"/>
      <c r="E543" s="156"/>
      <c r="F543" s="206"/>
      <c r="G543" s="206"/>
      <c r="H543" s="206"/>
      <c r="I543" s="206"/>
      <c r="J543" s="222"/>
      <c r="K543" s="164"/>
      <c r="L543" s="15"/>
      <c r="M543" s="15"/>
      <c r="N543" s="15"/>
      <c r="O543" s="15"/>
    </row>
    <row r="544" spans="1:15" s="150" customFormat="1" ht="11.25">
      <c r="A544" s="229"/>
      <c r="B544" s="230"/>
      <c r="C544" s="156"/>
      <c r="D544" s="156"/>
      <c r="E544" s="156"/>
      <c r="F544" s="206"/>
      <c r="G544" s="206"/>
      <c r="H544" s="206"/>
      <c r="I544" s="206"/>
      <c r="J544" s="222"/>
      <c r="K544" s="164"/>
      <c r="L544" s="15"/>
      <c r="M544" s="15"/>
      <c r="N544" s="15"/>
      <c r="O544" s="15"/>
    </row>
    <row r="545" spans="1:15" s="150" customFormat="1" ht="11.25">
      <c r="A545" s="229"/>
      <c r="B545" s="230"/>
      <c r="C545" s="156"/>
      <c r="D545" s="156"/>
      <c r="E545" s="156"/>
      <c r="F545" s="206"/>
      <c r="G545" s="206"/>
      <c r="H545" s="206"/>
      <c r="I545" s="206"/>
      <c r="J545" s="222"/>
      <c r="K545" s="164"/>
      <c r="L545" s="15"/>
      <c r="M545" s="15"/>
      <c r="N545" s="15"/>
      <c r="O545" s="15"/>
    </row>
    <row r="546" spans="1:15" s="150" customFormat="1" ht="11.25">
      <c r="A546" s="229"/>
      <c r="B546" s="230"/>
      <c r="C546" s="156"/>
      <c r="D546" s="156"/>
      <c r="E546" s="156"/>
      <c r="F546" s="206"/>
      <c r="G546" s="206"/>
      <c r="H546" s="206"/>
      <c r="I546" s="206"/>
      <c r="J546" s="222"/>
      <c r="K546" s="164"/>
      <c r="L546" s="15"/>
      <c r="M546" s="15"/>
      <c r="N546" s="15"/>
      <c r="O546" s="15"/>
    </row>
    <row r="547" spans="1:15" s="150" customFormat="1" ht="11.25">
      <c r="A547" s="229"/>
      <c r="B547" s="230"/>
      <c r="C547" s="156"/>
      <c r="D547" s="156"/>
      <c r="E547" s="156"/>
      <c r="F547" s="206"/>
      <c r="G547" s="206"/>
      <c r="H547" s="206"/>
      <c r="I547" s="206"/>
      <c r="J547" s="222"/>
      <c r="K547" s="164"/>
      <c r="L547" s="15"/>
      <c r="M547" s="15"/>
      <c r="N547" s="15"/>
      <c r="O547" s="15"/>
    </row>
    <row r="548" spans="1:15" s="150" customFormat="1" ht="11.25">
      <c r="A548" s="229"/>
      <c r="B548" s="230"/>
      <c r="C548" s="156"/>
      <c r="D548" s="156"/>
      <c r="E548" s="156"/>
      <c r="F548" s="206"/>
      <c r="G548" s="206"/>
      <c r="H548" s="206"/>
      <c r="I548" s="206"/>
      <c r="J548" s="222"/>
      <c r="K548" s="164"/>
      <c r="L548" s="15"/>
      <c r="M548" s="15"/>
      <c r="N548" s="15"/>
      <c r="O548" s="15"/>
    </row>
    <row r="549" spans="1:15" s="150" customFormat="1" ht="11.25">
      <c r="A549" s="229"/>
      <c r="B549" s="230"/>
      <c r="C549" s="156"/>
      <c r="D549" s="156"/>
      <c r="E549" s="156"/>
      <c r="F549" s="206"/>
      <c r="G549" s="206"/>
      <c r="H549" s="206"/>
      <c r="I549" s="206"/>
      <c r="J549" s="222"/>
      <c r="K549" s="164"/>
      <c r="L549" s="15"/>
      <c r="M549" s="15"/>
      <c r="N549" s="15"/>
      <c r="O549" s="15"/>
    </row>
    <row r="550" spans="1:15" s="150" customFormat="1" ht="11.25">
      <c r="A550" s="229"/>
      <c r="B550" s="230"/>
      <c r="C550" s="156"/>
      <c r="D550" s="156"/>
      <c r="E550" s="156"/>
      <c r="F550" s="206"/>
      <c r="G550" s="206"/>
      <c r="H550" s="206"/>
      <c r="I550" s="206"/>
      <c r="J550" s="222"/>
      <c r="K550" s="164"/>
      <c r="L550" s="15"/>
      <c r="M550" s="15"/>
      <c r="N550" s="15"/>
      <c r="O550" s="15"/>
    </row>
    <row r="551" spans="1:15" s="150" customFormat="1" ht="11.25">
      <c r="A551" s="229"/>
      <c r="B551" s="230"/>
      <c r="C551" s="156"/>
      <c r="D551" s="156"/>
      <c r="E551" s="156"/>
      <c r="F551" s="206"/>
      <c r="G551" s="206"/>
      <c r="H551" s="206"/>
      <c r="I551" s="206"/>
      <c r="J551" s="222"/>
      <c r="K551" s="164"/>
      <c r="L551" s="15"/>
      <c r="M551" s="15"/>
      <c r="N551" s="15"/>
      <c r="O551" s="15"/>
    </row>
    <row r="552" spans="1:15" s="150" customFormat="1" ht="11.25">
      <c r="A552" s="229"/>
      <c r="B552" s="230"/>
      <c r="C552" s="156"/>
      <c r="D552" s="156"/>
      <c r="E552" s="156"/>
      <c r="F552" s="206"/>
      <c r="G552" s="206"/>
      <c r="H552" s="206"/>
      <c r="I552" s="206"/>
      <c r="J552" s="222"/>
      <c r="K552" s="164"/>
      <c r="L552" s="15"/>
      <c r="M552" s="15"/>
      <c r="N552" s="15"/>
      <c r="O552" s="15"/>
    </row>
    <row r="553" spans="1:15" s="150" customFormat="1" ht="11.25">
      <c r="A553" s="229"/>
      <c r="B553" s="230"/>
      <c r="C553" s="156"/>
      <c r="D553" s="156"/>
      <c r="E553" s="156"/>
      <c r="F553" s="206"/>
      <c r="G553" s="206"/>
      <c r="H553" s="206"/>
      <c r="I553" s="206"/>
      <c r="J553" s="222"/>
      <c r="K553" s="164"/>
      <c r="L553" s="15"/>
      <c r="M553" s="15"/>
      <c r="N553" s="15"/>
      <c r="O553" s="15"/>
    </row>
    <row r="554" spans="1:15" s="150" customFormat="1" ht="11.25">
      <c r="A554" s="229"/>
      <c r="B554" s="230"/>
      <c r="C554" s="156"/>
      <c r="D554" s="156"/>
      <c r="E554" s="156"/>
      <c r="F554" s="206"/>
      <c r="G554" s="206"/>
      <c r="H554" s="206"/>
      <c r="I554" s="206"/>
      <c r="J554" s="222"/>
      <c r="K554" s="164"/>
      <c r="L554" s="15"/>
      <c r="M554" s="15"/>
      <c r="N554" s="15"/>
      <c r="O554" s="15"/>
    </row>
    <row r="555" spans="1:15" s="150" customFormat="1" ht="11.25">
      <c r="A555" s="229"/>
      <c r="B555" s="230"/>
      <c r="C555" s="156"/>
      <c r="D555" s="156"/>
      <c r="E555" s="156"/>
      <c r="F555" s="206"/>
      <c r="G555" s="206"/>
      <c r="H555" s="206"/>
      <c r="I555" s="206"/>
      <c r="J555" s="222"/>
      <c r="K555" s="164"/>
      <c r="L555" s="15"/>
      <c r="M555" s="15"/>
      <c r="N555" s="15"/>
      <c r="O555" s="15"/>
    </row>
    <row r="556" spans="1:15" s="150" customFormat="1" ht="11.25">
      <c r="A556" s="229"/>
      <c r="B556" s="230"/>
      <c r="C556" s="156"/>
      <c r="D556" s="156"/>
      <c r="E556" s="156"/>
      <c r="F556" s="206"/>
      <c r="G556" s="206"/>
      <c r="H556" s="206"/>
      <c r="I556" s="206"/>
      <c r="J556" s="222"/>
      <c r="K556" s="164"/>
      <c r="L556" s="15"/>
      <c r="M556" s="15"/>
      <c r="N556" s="15"/>
      <c r="O556" s="15"/>
    </row>
    <row r="557" spans="1:15" s="150" customFormat="1" ht="11.25">
      <c r="A557" s="229"/>
      <c r="B557" s="230"/>
      <c r="C557" s="156"/>
      <c r="D557" s="156"/>
      <c r="E557" s="156"/>
      <c r="F557" s="206"/>
      <c r="G557" s="206"/>
      <c r="H557" s="206"/>
      <c r="I557" s="206"/>
      <c r="J557" s="222"/>
      <c r="K557" s="164"/>
      <c r="L557" s="15"/>
      <c r="M557" s="15"/>
      <c r="N557" s="15"/>
      <c r="O557" s="15"/>
    </row>
    <row r="558" spans="1:15" s="150" customFormat="1" ht="11.25">
      <c r="A558" s="229"/>
      <c r="B558" s="230"/>
      <c r="C558" s="156"/>
      <c r="D558" s="156"/>
      <c r="E558" s="156"/>
      <c r="F558" s="206"/>
      <c r="G558" s="206"/>
      <c r="H558" s="206"/>
      <c r="I558" s="206"/>
      <c r="J558" s="222"/>
      <c r="K558" s="164"/>
      <c r="L558" s="15"/>
      <c r="M558" s="15"/>
      <c r="N558" s="15"/>
      <c r="O558" s="15"/>
    </row>
    <row r="559" spans="1:15" s="150" customFormat="1" ht="11.25">
      <c r="A559" s="229"/>
      <c r="B559" s="230"/>
      <c r="C559" s="156"/>
      <c r="D559" s="156"/>
      <c r="E559" s="156"/>
      <c r="F559" s="206"/>
      <c r="G559" s="206"/>
      <c r="H559" s="206"/>
      <c r="I559" s="206"/>
      <c r="J559" s="222"/>
      <c r="K559" s="164"/>
      <c r="L559" s="15"/>
      <c r="M559" s="15"/>
      <c r="N559" s="15"/>
      <c r="O559" s="15"/>
    </row>
    <row r="560" spans="1:15" s="150" customFormat="1" ht="11.25">
      <c r="A560" s="229"/>
      <c r="B560" s="230"/>
      <c r="C560" s="156"/>
      <c r="D560" s="156"/>
      <c r="E560" s="156"/>
      <c r="F560" s="206"/>
      <c r="G560" s="206"/>
      <c r="H560" s="206"/>
      <c r="I560" s="206"/>
      <c r="J560" s="222"/>
      <c r="K560" s="164"/>
      <c r="L560" s="15"/>
      <c r="M560" s="15"/>
      <c r="N560" s="15"/>
      <c r="O560" s="15"/>
    </row>
    <row r="561" spans="1:15" s="150" customFormat="1" ht="34.5" thickBot="1">
      <c r="A561" s="175" t="s">
        <v>135</v>
      </c>
      <c r="B561" s="233"/>
      <c r="C561" s="234"/>
      <c r="D561" s="234"/>
      <c r="E561" s="234"/>
      <c r="F561" s="234"/>
      <c r="G561" s="234"/>
      <c r="H561" s="234"/>
      <c r="I561" s="234"/>
      <c r="J561" s="235"/>
      <c r="K561" s="164"/>
      <c r="L561" s="15"/>
      <c r="M561" s="15"/>
      <c r="N561" s="15"/>
      <c r="O561" s="15"/>
    </row>
    <row r="562" spans="1:15" s="150" customFormat="1" ht="11.25">
      <c r="A562" s="172" t="s">
        <v>121</v>
      </c>
      <c r="B562" s="173" t="s">
        <v>122</v>
      </c>
      <c r="C562" s="236" t="s">
        <v>56</v>
      </c>
      <c r="D562" s="237"/>
      <c r="E562" s="237"/>
      <c r="F562" s="237"/>
      <c r="G562" s="237"/>
      <c r="H562" s="238"/>
      <c r="I562" s="173" t="s">
        <v>124</v>
      </c>
      <c r="J562" s="174" t="s">
        <v>123</v>
      </c>
      <c r="K562" s="398" t="s">
        <v>127</v>
      </c>
      <c r="L562" s="399"/>
      <c r="M562" s="399"/>
      <c r="N562" s="399"/>
      <c r="O562" s="400"/>
    </row>
    <row r="563" spans="1:15" s="150" customFormat="1" ht="11.25">
      <c r="A563" s="176"/>
      <c r="B563" s="151"/>
      <c r="C563" s="231"/>
      <c r="D563" s="232"/>
      <c r="E563" s="232"/>
      <c r="F563" s="232"/>
      <c r="G563" s="232"/>
      <c r="H563" s="232"/>
      <c r="I563" s="131">
        <f>(J563)-(K565+L565)</f>
        <v>40</v>
      </c>
      <c r="J563" s="132">
        <f>SUM(K564:O564)</f>
        <v>40</v>
      </c>
      <c r="K563" s="152">
        <v>1</v>
      </c>
      <c r="L563" s="153">
        <v>2</v>
      </c>
      <c r="M563" s="153">
        <v>3</v>
      </c>
      <c r="N563" s="153">
        <v>4</v>
      </c>
      <c r="O563" s="154">
        <v>5</v>
      </c>
    </row>
    <row r="564" spans="1:15" s="150" customFormat="1" ht="11.25">
      <c r="A564" s="147" t="s">
        <v>125</v>
      </c>
      <c r="B564" s="231"/>
      <c r="C564" s="232"/>
      <c r="D564" s="232"/>
      <c r="E564" s="232"/>
      <c r="F564" s="232"/>
      <c r="G564" s="232"/>
      <c r="H564" s="232"/>
      <c r="I564" s="18" t="s">
        <v>132</v>
      </c>
      <c r="J564" s="19" t="s">
        <v>131</v>
      </c>
      <c r="K564" s="155">
        <v>8</v>
      </c>
      <c r="L564" s="156">
        <v>8</v>
      </c>
      <c r="M564" s="156">
        <v>8</v>
      </c>
      <c r="N564" s="156">
        <v>8</v>
      </c>
      <c r="O564" s="157">
        <v>8</v>
      </c>
    </row>
    <row r="565" spans="1:15" s="150" customFormat="1" ht="11.25">
      <c r="A565" s="147" t="s">
        <v>126</v>
      </c>
      <c r="B565" s="232"/>
      <c r="C565" s="232"/>
      <c r="D565" s="232"/>
      <c r="E565" s="232"/>
      <c r="F565" s="232"/>
      <c r="G565" s="232"/>
      <c r="H565" s="232"/>
      <c r="I565" s="158"/>
      <c r="J565" s="159"/>
      <c r="K565" s="152">
        <f>SUM(D567:D596)</f>
        <v>0</v>
      </c>
      <c r="L565" s="153">
        <f>SUM(E567:E596)</f>
        <v>0</v>
      </c>
      <c r="M565" s="406" t="s">
        <v>136</v>
      </c>
      <c r="N565" s="407"/>
      <c r="O565" s="408"/>
    </row>
    <row r="566" spans="1:15" s="163" customFormat="1" ht="34.5" customHeight="1" thickBot="1">
      <c r="A566" s="239" t="s">
        <v>3</v>
      </c>
      <c r="B566" s="240"/>
      <c r="C566" s="160" t="s">
        <v>128</v>
      </c>
      <c r="D566" s="160" t="s">
        <v>130</v>
      </c>
      <c r="E566" s="160" t="s">
        <v>129</v>
      </c>
      <c r="F566" s="241" t="s">
        <v>145</v>
      </c>
      <c r="G566" s="241"/>
      <c r="H566" s="241"/>
      <c r="I566" s="241"/>
      <c r="J566" s="242"/>
      <c r="K566" s="161" t="s">
        <v>133</v>
      </c>
      <c r="L566" s="162" t="s">
        <v>134</v>
      </c>
      <c r="M566" s="409"/>
      <c r="N566" s="410"/>
      <c r="O566" s="411"/>
    </row>
    <row r="567" spans="1:15" s="150" customFormat="1" ht="11.25">
      <c r="A567" s="229"/>
      <c r="B567" s="230"/>
      <c r="C567" s="156"/>
      <c r="D567" s="156"/>
      <c r="E567" s="156"/>
      <c r="F567" s="206"/>
      <c r="G567" s="206"/>
      <c r="H567" s="206"/>
      <c r="I567" s="206"/>
      <c r="J567" s="222"/>
      <c r="K567" s="164"/>
      <c r="L567" s="15"/>
      <c r="M567" s="15"/>
      <c r="N567" s="15"/>
      <c r="O567" s="15"/>
    </row>
    <row r="568" spans="1:15" s="150" customFormat="1" ht="11.25">
      <c r="A568" s="229"/>
      <c r="B568" s="230"/>
      <c r="C568" s="156"/>
      <c r="D568" s="156"/>
      <c r="E568" s="156"/>
      <c r="F568" s="206"/>
      <c r="G568" s="206"/>
      <c r="H568" s="206"/>
      <c r="I568" s="206"/>
      <c r="J568" s="222"/>
      <c r="K568" s="164"/>
      <c r="L568" s="15"/>
      <c r="M568" s="15"/>
      <c r="N568" s="15"/>
      <c r="O568" s="15"/>
    </row>
    <row r="569" spans="1:15" s="150" customFormat="1" ht="11.25">
      <c r="A569" s="229"/>
      <c r="B569" s="230"/>
      <c r="C569" s="156"/>
      <c r="D569" s="156"/>
      <c r="E569" s="156"/>
      <c r="F569" s="206"/>
      <c r="G569" s="206"/>
      <c r="H569" s="206"/>
      <c r="I569" s="206"/>
      <c r="J569" s="222"/>
      <c r="K569" s="164"/>
      <c r="L569" s="15"/>
      <c r="M569" s="15"/>
      <c r="N569" s="15"/>
      <c r="O569" s="15"/>
    </row>
    <row r="570" spans="1:15" s="150" customFormat="1" ht="11.25">
      <c r="A570" s="229"/>
      <c r="B570" s="230"/>
      <c r="C570" s="156"/>
      <c r="D570" s="156"/>
      <c r="E570" s="156"/>
      <c r="F570" s="206"/>
      <c r="G570" s="206"/>
      <c r="H570" s="206"/>
      <c r="I570" s="206"/>
      <c r="J570" s="222"/>
      <c r="K570" s="164"/>
      <c r="L570" s="15"/>
      <c r="M570" s="15"/>
      <c r="N570" s="15"/>
      <c r="O570" s="15"/>
    </row>
    <row r="571" spans="1:15" s="150" customFormat="1" ht="11.25">
      <c r="A571" s="229"/>
      <c r="B571" s="230"/>
      <c r="C571" s="156"/>
      <c r="D571" s="156"/>
      <c r="E571" s="156"/>
      <c r="F571" s="206"/>
      <c r="G571" s="206"/>
      <c r="H571" s="206"/>
      <c r="I571" s="206"/>
      <c r="J571" s="222"/>
      <c r="K571" s="164"/>
      <c r="L571" s="15"/>
      <c r="M571" s="15"/>
      <c r="N571" s="15"/>
      <c r="O571" s="15"/>
    </row>
    <row r="572" spans="1:15" s="150" customFormat="1" ht="11.25">
      <c r="A572" s="229"/>
      <c r="B572" s="230"/>
      <c r="C572" s="156"/>
      <c r="D572" s="156"/>
      <c r="E572" s="156"/>
      <c r="F572" s="206"/>
      <c r="G572" s="206"/>
      <c r="H572" s="206"/>
      <c r="I572" s="206"/>
      <c r="J572" s="222"/>
      <c r="K572" s="164"/>
      <c r="L572" s="15"/>
      <c r="M572" s="15"/>
      <c r="N572" s="15"/>
      <c r="O572" s="15"/>
    </row>
    <row r="573" spans="1:15" s="150" customFormat="1" ht="11.25">
      <c r="A573" s="229"/>
      <c r="B573" s="230"/>
      <c r="C573" s="156"/>
      <c r="D573" s="156"/>
      <c r="E573" s="156"/>
      <c r="F573" s="206"/>
      <c r="G573" s="206"/>
      <c r="H573" s="206"/>
      <c r="I573" s="206"/>
      <c r="J573" s="222"/>
      <c r="K573" s="164"/>
      <c r="L573" s="15"/>
      <c r="M573" s="15"/>
      <c r="N573" s="15"/>
      <c r="O573" s="15"/>
    </row>
    <row r="574" spans="1:15" s="150" customFormat="1" ht="11.25">
      <c r="A574" s="229"/>
      <c r="B574" s="230"/>
      <c r="C574" s="156"/>
      <c r="D574" s="156"/>
      <c r="E574" s="156"/>
      <c r="F574" s="206"/>
      <c r="G574" s="206"/>
      <c r="H574" s="206"/>
      <c r="I574" s="206"/>
      <c r="J574" s="222"/>
      <c r="K574" s="164"/>
      <c r="L574" s="15"/>
      <c r="M574" s="15"/>
      <c r="N574" s="15"/>
      <c r="O574" s="15"/>
    </row>
    <row r="575" spans="1:15" s="150" customFormat="1" ht="11.25">
      <c r="A575" s="229"/>
      <c r="B575" s="230"/>
      <c r="C575" s="156"/>
      <c r="D575" s="156"/>
      <c r="E575" s="156"/>
      <c r="F575" s="206"/>
      <c r="G575" s="206"/>
      <c r="H575" s="206"/>
      <c r="I575" s="206"/>
      <c r="J575" s="222"/>
      <c r="K575" s="164"/>
      <c r="L575" s="15"/>
      <c r="M575" s="15"/>
      <c r="N575" s="15"/>
      <c r="O575" s="15"/>
    </row>
    <row r="576" spans="1:15" s="150" customFormat="1" ht="11.25">
      <c r="A576" s="229"/>
      <c r="B576" s="230"/>
      <c r="C576" s="156"/>
      <c r="D576" s="156"/>
      <c r="E576" s="156"/>
      <c r="F576" s="206"/>
      <c r="G576" s="206"/>
      <c r="H576" s="206"/>
      <c r="I576" s="206"/>
      <c r="J576" s="222"/>
      <c r="K576" s="164"/>
      <c r="L576" s="15"/>
      <c r="M576" s="15"/>
      <c r="N576" s="15"/>
      <c r="O576" s="15"/>
    </row>
    <row r="577" spans="1:15" s="150" customFormat="1" ht="11.25">
      <c r="A577" s="229"/>
      <c r="B577" s="230"/>
      <c r="C577" s="156"/>
      <c r="D577" s="156"/>
      <c r="E577" s="156"/>
      <c r="F577" s="206"/>
      <c r="G577" s="206"/>
      <c r="H577" s="206"/>
      <c r="I577" s="206"/>
      <c r="J577" s="222"/>
      <c r="K577" s="164"/>
      <c r="L577" s="15"/>
      <c r="M577" s="15"/>
      <c r="N577" s="15"/>
      <c r="O577" s="15"/>
    </row>
    <row r="578" spans="1:15" s="150" customFormat="1" ht="11.25">
      <c r="A578" s="229"/>
      <c r="B578" s="230"/>
      <c r="C578" s="156"/>
      <c r="D578" s="156"/>
      <c r="E578" s="156"/>
      <c r="F578" s="206"/>
      <c r="G578" s="206"/>
      <c r="H578" s="206"/>
      <c r="I578" s="206"/>
      <c r="J578" s="222"/>
      <c r="K578" s="164"/>
      <c r="L578" s="15"/>
      <c r="M578" s="15"/>
      <c r="N578" s="15"/>
      <c r="O578" s="15"/>
    </row>
    <row r="579" spans="1:15" s="150" customFormat="1" ht="11.25">
      <c r="A579" s="229"/>
      <c r="B579" s="230"/>
      <c r="C579" s="156"/>
      <c r="D579" s="156"/>
      <c r="E579" s="156"/>
      <c r="F579" s="206"/>
      <c r="G579" s="206"/>
      <c r="H579" s="206"/>
      <c r="I579" s="206"/>
      <c r="J579" s="222"/>
      <c r="K579" s="164"/>
      <c r="L579" s="15"/>
      <c r="M579" s="15"/>
      <c r="N579" s="15"/>
      <c r="O579" s="15"/>
    </row>
    <row r="580" spans="1:15" s="150" customFormat="1" ht="11.25">
      <c r="A580" s="229"/>
      <c r="B580" s="230"/>
      <c r="C580" s="156"/>
      <c r="D580" s="156"/>
      <c r="E580" s="156"/>
      <c r="F580" s="206"/>
      <c r="G580" s="206"/>
      <c r="H580" s="206"/>
      <c r="I580" s="206"/>
      <c r="J580" s="222"/>
      <c r="K580" s="164"/>
      <c r="L580" s="15"/>
      <c r="M580" s="15"/>
      <c r="N580" s="15"/>
      <c r="O580" s="15"/>
    </row>
    <row r="581" spans="1:15" s="150" customFormat="1" ht="11.25">
      <c r="A581" s="229"/>
      <c r="B581" s="230"/>
      <c r="C581" s="156"/>
      <c r="D581" s="156"/>
      <c r="E581" s="156"/>
      <c r="F581" s="206"/>
      <c r="G581" s="206"/>
      <c r="H581" s="206"/>
      <c r="I581" s="206"/>
      <c r="J581" s="222"/>
      <c r="K581" s="164"/>
      <c r="L581" s="15"/>
      <c r="M581" s="15"/>
      <c r="N581" s="15"/>
      <c r="O581" s="15"/>
    </row>
    <row r="582" spans="1:15" s="150" customFormat="1" ht="11.25">
      <c r="A582" s="229"/>
      <c r="B582" s="230"/>
      <c r="C582" s="156"/>
      <c r="D582" s="156"/>
      <c r="E582" s="156"/>
      <c r="F582" s="206"/>
      <c r="G582" s="206"/>
      <c r="H582" s="206"/>
      <c r="I582" s="206"/>
      <c r="J582" s="222"/>
      <c r="K582" s="164"/>
      <c r="L582" s="15"/>
      <c r="M582" s="15"/>
      <c r="N582" s="15"/>
      <c r="O582" s="15"/>
    </row>
    <row r="583" spans="1:15" s="150" customFormat="1" ht="11.25">
      <c r="A583" s="229"/>
      <c r="B583" s="230"/>
      <c r="C583" s="156"/>
      <c r="D583" s="156"/>
      <c r="E583" s="156"/>
      <c r="F583" s="206"/>
      <c r="G583" s="206"/>
      <c r="H583" s="206"/>
      <c r="I583" s="206"/>
      <c r="J583" s="222"/>
      <c r="K583" s="164"/>
      <c r="L583" s="15"/>
      <c r="M583" s="15"/>
      <c r="N583" s="15"/>
      <c r="O583" s="15"/>
    </row>
    <row r="584" spans="1:15" s="150" customFormat="1" ht="11.25">
      <c r="A584" s="229"/>
      <c r="B584" s="230"/>
      <c r="C584" s="156"/>
      <c r="D584" s="156"/>
      <c r="E584" s="156"/>
      <c r="F584" s="206"/>
      <c r="G584" s="206"/>
      <c r="H584" s="206"/>
      <c r="I584" s="206"/>
      <c r="J584" s="222"/>
      <c r="K584" s="164"/>
      <c r="L584" s="15"/>
      <c r="M584" s="15"/>
      <c r="N584" s="15"/>
      <c r="O584" s="15"/>
    </row>
    <row r="585" spans="1:15" s="150" customFormat="1" ht="11.25">
      <c r="A585" s="229"/>
      <c r="B585" s="230"/>
      <c r="C585" s="156"/>
      <c r="D585" s="156"/>
      <c r="E585" s="156"/>
      <c r="F585" s="206"/>
      <c r="G585" s="206"/>
      <c r="H585" s="206"/>
      <c r="I585" s="206"/>
      <c r="J585" s="222"/>
      <c r="K585" s="164"/>
      <c r="L585" s="15"/>
      <c r="M585" s="15"/>
      <c r="N585" s="15"/>
      <c r="O585" s="15"/>
    </row>
    <row r="586" spans="1:15" s="150" customFormat="1" ht="11.25">
      <c r="A586" s="229"/>
      <c r="B586" s="230"/>
      <c r="C586" s="156"/>
      <c r="D586" s="156"/>
      <c r="E586" s="156"/>
      <c r="F586" s="206"/>
      <c r="G586" s="206"/>
      <c r="H586" s="206"/>
      <c r="I586" s="206"/>
      <c r="J586" s="222"/>
      <c r="K586" s="164"/>
      <c r="L586" s="15"/>
      <c r="M586" s="15"/>
      <c r="N586" s="15"/>
      <c r="O586" s="15"/>
    </row>
    <row r="587" spans="1:15" s="150" customFormat="1" ht="11.25">
      <c r="A587" s="229"/>
      <c r="B587" s="230"/>
      <c r="C587" s="156"/>
      <c r="D587" s="156"/>
      <c r="E587" s="156"/>
      <c r="F587" s="206"/>
      <c r="G587" s="206"/>
      <c r="H587" s="206"/>
      <c r="I587" s="206"/>
      <c r="J587" s="222"/>
      <c r="K587" s="164"/>
      <c r="L587" s="15"/>
      <c r="M587" s="15"/>
      <c r="N587" s="15"/>
      <c r="O587" s="15"/>
    </row>
    <row r="588" spans="1:15" s="150" customFormat="1" ht="11.25">
      <c r="A588" s="229"/>
      <c r="B588" s="230"/>
      <c r="C588" s="156"/>
      <c r="D588" s="156"/>
      <c r="E588" s="156"/>
      <c r="F588" s="206"/>
      <c r="G588" s="206"/>
      <c r="H588" s="206"/>
      <c r="I588" s="206"/>
      <c r="J588" s="222"/>
      <c r="K588" s="164"/>
      <c r="L588" s="15"/>
      <c r="M588" s="15"/>
      <c r="N588" s="15"/>
      <c r="O588" s="15"/>
    </row>
    <row r="589" spans="1:15" s="150" customFormat="1" ht="11.25">
      <c r="A589" s="229"/>
      <c r="B589" s="230"/>
      <c r="C589" s="156"/>
      <c r="D589" s="156"/>
      <c r="E589" s="156"/>
      <c r="F589" s="206"/>
      <c r="G589" s="206"/>
      <c r="H589" s="206"/>
      <c r="I589" s="206"/>
      <c r="J589" s="222"/>
      <c r="K589" s="164"/>
      <c r="L589" s="15"/>
      <c r="M589" s="15"/>
      <c r="N589" s="15"/>
      <c r="O589" s="15"/>
    </row>
    <row r="590" spans="1:15" s="150" customFormat="1" ht="11.25">
      <c r="A590" s="229"/>
      <c r="B590" s="230"/>
      <c r="C590" s="156"/>
      <c r="D590" s="156"/>
      <c r="E590" s="156"/>
      <c r="F590" s="206"/>
      <c r="G590" s="206"/>
      <c r="H590" s="206"/>
      <c r="I590" s="206"/>
      <c r="J590" s="222"/>
      <c r="K590" s="164"/>
      <c r="L590" s="15"/>
      <c r="M590" s="15"/>
      <c r="N590" s="15"/>
      <c r="O590" s="15"/>
    </row>
    <row r="591" spans="1:15" s="150" customFormat="1" ht="11.25">
      <c r="A591" s="229"/>
      <c r="B591" s="230"/>
      <c r="C591" s="156"/>
      <c r="D591" s="156"/>
      <c r="E591" s="156"/>
      <c r="F591" s="206"/>
      <c r="G591" s="206"/>
      <c r="H591" s="206"/>
      <c r="I591" s="206"/>
      <c r="J591" s="222"/>
      <c r="K591" s="164"/>
      <c r="L591" s="15"/>
      <c r="M591" s="15"/>
      <c r="N591" s="15"/>
      <c r="O591" s="15"/>
    </row>
    <row r="592" spans="1:15" s="150" customFormat="1" ht="11.25">
      <c r="A592" s="229"/>
      <c r="B592" s="230"/>
      <c r="C592" s="156"/>
      <c r="D592" s="156"/>
      <c r="E592" s="156"/>
      <c r="F592" s="206"/>
      <c r="G592" s="206"/>
      <c r="H592" s="206"/>
      <c r="I592" s="206"/>
      <c r="J592" s="222"/>
      <c r="K592" s="164"/>
      <c r="L592" s="15"/>
      <c r="M592" s="15"/>
      <c r="N592" s="15"/>
      <c r="O592" s="15"/>
    </row>
    <row r="593" spans="1:15" s="150" customFormat="1" ht="11.25">
      <c r="A593" s="229"/>
      <c r="B593" s="230"/>
      <c r="C593" s="156"/>
      <c r="D593" s="156"/>
      <c r="E593" s="156"/>
      <c r="F593" s="206"/>
      <c r="G593" s="206"/>
      <c r="H593" s="206"/>
      <c r="I593" s="206"/>
      <c r="J593" s="222"/>
      <c r="K593" s="164"/>
      <c r="L593" s="15"/>
      <c r="M593" s="15"/>
      <c r="N593" s="15"/>
      <c r="O593" s="15"/>
    </row>
    <row r="594" spans="1:15" s="150" customFormat="1" ht="11.25">
      <c r="A594" s="229"/>
      <c r="B594" s="230"/>
      <c r="C594" s="156"/>
      <c r="D594" s="156"/>
      <c r="E594" s="156"/>
      <c r="F594" s="206"/>
      <c r="G594" s="206"/>
      <c r="H594" s="206"/>
      <c r="I594" s="206"/>
      <c r="J594" s="222"/>
      <c r="K594" s="164"/>
      <c r="L594" s="15"/>
      <c r="M594" s="15"/>
      <c r="N594" s="15"/>
      <c r="O594" s="15"/>
    </row>
    <row r="595" spans="1:15" s="150" customFormat="1" ht="11.25">
      <c r="A595" s="229"/>
      <c r="B595" s="230"/>
      <c r="C595" s="156"/>
      <c r="D595" s="156"/>
      <c r="E595" s="156"/>
      <c r="F595" s="206"/>
      <c r="G595" s="206"/>
      <c r="H595" s="206"/>
      <c r="I595" s="206"/>
      <c r="J595" s="222"/>
      <c r="K595" s="164"/>
      <c r="L595" s="15"/>
      <c r="M595" s="15"/>
      <c r="N595" s="15"/>
      <c r="O595" s="15"/>
    </row>
    <row r="596" spans="1:15" s="150" customFormat="1" ht="11.25">
      <c r="A596" s="229"/>
      <c r="B596" s="230"/>
      <c r="C596" s="156"/>
      <c r="D596" s="156"/>
      <c r="E596" s="156"/>
      <c r="F596" s="206"/>
      <c r="G596" s="206"/>
      <c r="H596" s="206"/>
      <c r="I596" s="206"/>
      <c r="J596" s="222"/>
      <c r="K596" s="164"/>
      <c r="L596" s="15"/>
      <c r="M596" s="15"/>
      <c r="N596" s="15"/>
      <c r="O596" s="15"/>
    </row>
    <row r="597" spans="1:15" s="150" customFormat="1" ht="34.5" thickBot="1">
      <c r="A597" s="175" t="s">
        <v>135</v>
      </c>
      <c r="B597" s="233"/>
      <c r="C597" s="234"/>
      <c r="D597" s="234"/>
      <c r="E597" s="234"/>
      <c r="F597" s="234"/>
      <c r="G597" s="234"/>
      <c r="H597" s="234"/>
      <c r="I597" s="234"/>
      <c r="J597" s="235"/>
      <c r="K597" s="164"/>
      <c r="L597" s="15"/>
      <c r="M597" s="15"/>
      <c r="N597" s="15"/>
      <c r="O597" s="15"/>
    </row>
    <row r="598" spans="1:15" s="150" customFormat="1" ht="11.25">
      <c r="A598" s="172" t="s">
        <v>121</v>
      </c>
      <c r="B598" s="173" t="s">
        <v>122</v>
      </c>
      <c r="C598" s="236" t="s">
        <v>56</v>
      </c>
      <c r="D598" s="237"/>
      <c r="E598" s="237"/>
      <c r="F598" s="237"/>
      <c r="G598" s="237"/>
      <c r="H598" s="238"/>
      <c r="I598" s="173" t="s">
        <v>124</v>
      </c>
      <c r="J598" s="174" t="s">
        <v>123</v>
      </c>
      <c r="K598" s="398" t="s">
        <v>127</v>
      </c>
      <c r="L598" s="399"/>
      <c r="M598" s="399"/>
      <c r="N598" s="399"/>
      <c r="O598" s="400"/>
    </row>
    <row r="599" spans="1:15" s="150" customFormat="1" ht="11.25">
      <c r="A599" s="176"/>
      <c r="B599" s="151"/>
      <c r="C599" s="231"/>
      <c r="D599" s="232"/>
      <c r="E599" s="232"/>
      <c r="F599" s="232"/>
      <c r="G599" s="232"/>
      <c r="H599" s="232"/>
      <c r="I599" s="131">
        <f>(J599)-(K601+L601)</f>
        <v>40</v>
      </c>
      <c r="J599" s="132">
        <f>SUM(K600:O600)</f>
        <v>40</v>
      </c>
      <c r="K599" s="152">
        <v>1</v>
      </c>
      <c r="L599" s="153">
        <v>2</v>
      </c>
      <c r="M599" s="153">
        <v>3</v>
      </c>
      <c r="N599" s="153">
        <v>4</v>
      </c>
      <c r="O599" s="154">
        <v>5</v>
      </c>
    </row>
    <row r="600" spans="1:15" s="150" customFormat="1" ht="11.25">
      <c r="A600" s="147" t="s">
        <v>125</v>
      </c>
      <c r="B600" s="231"/>
      <c r="C600" s="232"/>
      <c r="D600" s="232"/>
      <c r="E600" s="232"/>
      <c r="F600" s="232"/>
      <c r="G600" s="232"/>
      <c r="H600" s="232"/>
      <c r="I600" s="18" t="s">
        <v>132</v>
      </c>
      <c r="J600" s="19" t="s">
        <v>131</v>
      </c>
      <c r="K600" s="155">
        <v>8</v>
      </c>
      <c r="L600" s="156">
        <v>8</v>
      </c>
      <c r="M600" s="156">
        <v>8</v>
      </c>
      <c r="N600" s="156">
        <v>8</v>
      </c>
      <c r="O600" s="157">
        <v>8</v>
      </c>
    </row>
    <row r="601" spans="1:15" s="150" customFormat="1" ht="11.25">
      <c r="A601" s="147" t="s">
        <v>126</v>
      </c>
      <c r="B601" s="232"/>
      <c r="C601" s="232"/>
      <c r="D601" s="232"/>
      <c r="E601" s="232"/>
      <c r="F601" s="232"/>
      <c r="G601" s="232"/>
      <c r="H601" s="232"/>
      <c r="I601" s="158"/>
      <c r="J601" s="159"/>
      <c r="K601" s="152">
        <f>SUM(D603:D632)</f>
        <v>0</v>
      </c>
      <c r="L601" s="153">
        <f>SUM(E603:E632)</f>
        <v>0</v>
      </c>
      <c r="M601" s="406" t="s">
        <v>136</v>
      </c>
      <c r="N601" s="407"/>
      <c r="O601" s="408"/>
    </row>
    <row r="602" spans="1:15" s="163" customFormat="1" ht="34.5" customHeight="1" thickBot="1">
      <c r="A602" s="239" t="s">
        <v>3</v>
      </c>
      <c r="B602" s="240"/>
      <c r="C602" s="160" t="s">
        <v>128</v>
      </c>
      <c r="D602" s="160" t="s">
        <v>130</v>
      </c>
      <c r="E602" s="160" t="s">
        <v>129</v>
      </c>
      <c r="F602" s="241" t="s">
        <v>145</v>
      </c>
      <c r="G602" s="241"/>
      <c r="H602" s="241"/>
      <c r="I602" s="241"/>
      <c r="J602" s="242"/>
      <c r="K602" s="161" t="s">
        <v>133</v>
      </c>
      <c r="L602" s="162" t="s">
        <v>134</v>
      </c>
      <c r="M602" s="409"/>
      <c r="N602" s="410"/>
      <c r="O602" s="411"/>
    </row>
    <row r="603" spans="1:15" s="150" customFormat="1" ht="11.25">
      <c r="A603" s="229"/>
      <c r="B603" s="230"/>
      <c r="C603" s="156"/>
      <c r="D603" s="156"/>
      <c r="E603" s="156"/>
      <c r="F603" s="206"/>
      <c r="G603" s="206"/>
      <c r="H603" s="206"/>
      <c r="I603" s="206"/>
      <c r="J603" s="222"/>
      <c r="K603" s="164"/>
      <c r="L603" s="15"/>
      <c r="M603" s="15"/>
      <c r="N603" s="15"/>
      <c r="O603" s="15"/>
    </row>
    <row r="604" spans="1:15" s="150" customFormat="1" ht="11.25">
      <c r="A604" s="229"/>
      <c r="B604" s="230"/>
      <c r="C604" s="156"/>
      <c r="D604" s="156"/>
      <c r="E604" s="156"/>
      <c r="F604" s="206"/>
      <c r="G604" s="206"/>
      <c r="H604" s="206"/>
      <c r="I604" s="206"/>
      <c r="J604" s="222"/>
      <c r="K604" s="164"/>
      <c r="L604" s="15"/>
      <c r="M604" s="15"/>
      <c r="N604" s="15"/>
      <c r="O604" s="15"/>
    </row>
    <row r="605" spans="1:15" s="150" customFormat="1" ht="11.25">
      <c r="A605" s="229"/>
      <c r="B605" s="230"/>
      <c r="C605" s="156"/>
      <c r="D605" s="156"/>
      <c r="E605" s="156"/>
      <c r="F605" s="206"/>
      <c r="G605" s="206"/>
      <c r="H605" s="206"/>
      <c r="I605" s="206"/>
      <c r="J605" s="222"/>
      <c r="K605" s="164"/>
      <c r="L605" s="15"/>
      <c r="M605" s="15"/>
      <c r="N605" s="15"/>
      <c r="O605" s="15"/>
    </row>
    <row r="606" spans="1:15" s="150" customFormat="1" ht="11.25">
      <c r="A606" s="229"/>
      <c r="B606" s="230"/>
      <c r="C606" s="156"/>
      <c r="D606" s="156"/>
      <c r="E606" s="156"/>
      <c r="F606" s="206"/>
      <c r="G606" s="206"/>
      <c r="H606" s="206"/>
      <c r="I606" s="206"/>
      <c r="J606" s="222"/>
      <c r="K606" s="164"/>
      <c r="L606" s="15"/>
      <c r="M606" s="15"/>
      <c r="N606" s="15"/>
      <c r="O606" s="15"/>
    </row>
    <row r="607" spans="1:15" s="150" customFormat="1" ht="11.25">
      <c r="A607" s="229"/>
      <c r="B607" s="230"/>
      <c r="C607" s="156"/>
      <c r="D607" s="156"/>
      <c r="E607" s="156"/>
      <c r="F607" s="206"/>
      <c r="G607" s="206"/>
      <c r="H607" s="206"/>
      <c r="I607" s="206"/>
      <c r="J607" s="222"/>
      <c r="K607" s="164"/>
      <c r="L607" s="15"/>
      <c r="M607" s="15"/>
      <c r="N607" s="15"/>
      <c r="O607" s="15"/>
    </row>
    <row r="608" spans="1:15" s="150" customFormat="1" ht="11.25">
      <c r="A608" s="229"/>
      <c r="B608" s="230"/>
      <c r="C608" s="156"/>
      <c r="D608" s="156"/>
      <c r="E608" s="156"/>
      <c r="F608" s="206"/>
      <c r="G608" s="206"/>
      <c r="H608" s="206"/>
      <c r="I608" s="206"/>
      <c r="J608" s="222"/>
      <c r="K608" s="164"/>
      <c r="L608" s="15"/>
      <c r="M608" s="15"/>
      <c r="N608" s="15"/>
      <c r="O608" s="15"/>
    </row>
    <row r="609" spans="1:15" s="150" customFormat="1" ht="11.25">
      <c r="A609" s="229"/>
      <c r="B609" s="230"/>
      <c r="C609" s="156"/>
      <c r="D609" s="156"/>
      <c r="E609" s="156"/>
      <c r="F609" s="206"/>
      <c r="G609" s="206"/>
      <c r="H609" s="206"/>
      <c r="I609" s="206"/>
      <c r="J609" s="222"/>
      <c r="K609" s="164"/>
      <c r="L609" s="15"/>
      <c r="M609" s="15"/>
      <c r="N609" s="15"/>
      <c r="O609" s="15"/>
    </row>
    <row r="610" spans="1:15" s="150" customFormat="1" ht="11.25">
      <c r="A610" s="229"/>
      <c r="B610" s="230"/>
      <c r="C610" s="156"/>
      <c r="D610" s="156"/>
      <c r="E610" s="156"/>
      <c r="F610" s="206"/>
      <c r="G610" s="206"/>
      <c r="H610" s="206"/>
      <c r="I610" s="206"/>
      <c r="J610" s="222"/>
      <c r="K610" s="164"/>
      <c r="L610" s="15"/>
      <c r="M610" s="15"/>
      <c r="N610" s="15"/>
      <c r="O610" s="15"/>
    </row>
    <row r="611" spans="1:15" s="150" customFormat="1" ht="11.25">
      <c r="A611" s="229"/>
      <c r="B611" s="230"/>
      <c r="C611" s="156"/>
      <c r="D611" s="156"/>
      <c r="E611" s="156"/>
      <c r="F611" s="206"/>
      <c r="G611" s="206"/>
      <c r="H611" s="206"/>
      <c r="I611" s="206"/>
      <c r="J611" s="222"/>
      <c r="K611" s="164"/>
      <c r="L611" s="15"/>
      <c r="M611" s="15"/>
      <c r="N611" s="15"/>
      <c r="O611" s="15"/>
    </row>
    <row r="612" spans="1:15" s="150" customFormat="1" ht="11.25">
      <c r="A612" s="229"/>
      <c r="B612" s="230"/>
      <c r="C612" s="156"/>
      <c r="D612" s="156"/>
      <c r="E612" s="156"/>
      <c r="F612" s="206"/>
      <c r="G612" s="206"/>
      <c r="H612" s="206"/>
      <c r="I612" s="206"/>
      <c r="J612" s="222"/>
      <c r="K612" s="164"/>
      <c r="L612" s="15"/>
      <c r="M612" s="15"/>
      <c r="N612" s="15"/>
      <c r="O612" s="15"/>
    </row>
    <row r="613" spans="1:15" s="150" customFormat="1" ht="11.25">
      <c r="A613" s="229"/>
      <c r="B613" s="230"/>
      <c r="C613" s="156"/>
      <c r="D613" s="156"/>
      <c r="E613" s="156"/>
      <c r="F613" s="206"/>
      <c r="G613" s="206"/>
      <c r="H613" s="206"/>
      <c r="I613" s="206"/>
      <c r="J613" s="222"/>
      <c r="K613" s="164"/>
      <c r="L613" s="15"/>
      <c r="M613" s="15"/>
      <c r="N613" s="15"/>
      <c r="O613" s="15"/>
    </row>
    <row r="614" spans="1:15" s="150" customFormat="1" ht="11.25">
      <c r="A614" s="229"/>
      <c r="B614" s="230"/>
      <c r="C614" s="156"/>
      <c r="D614" s="156"/>
      <c r="E614" s="156"/>
      <c r="F614" s="206"/>
      <c r="G614" s="206"/>
      <c r="H614" s="206"/>
      <c r="I614" s="206"/>
      <c r="J614" s="222"/>
      <c r="K614" s="164"/>
      <c r="L614" s="15"/>
      <c r="M614" s="15"/>
      <c r="N614" s="15"/>
      <c r="O614" s="15"/>
    </row>
    <row r="615" spans="1:15" s="150" customFormat="1" ht="11.25">
      <c r="A615" s="229"/>
      <c r="B615" s="230"/>
      <c r="C615" s="156"/>
      <c r="D615" s="156"/>
      <c r="E615" s="156"/>
      <c r="F615" s="206"/>
      <c r="G615" s="206"/>
      <c r="H615" s="206"/>
      <c r="I615" s="206"/>
      <c r="J615" s="222"/>
      <c r="K615" s="164"/>
      <c r="L615" s="15"/>
      <c r="M615" s="15"/>
      <c r="N615" s="15"/>
      <c r="O615" s="15"/>
    </row>
    <row r="616" spans="1:15" s="150" customFormat="1" ht="11.25">
      <c r="A616" s="229"/>
      <c r="B616" s="230"/>
      <c r="C616" s="156"/>
      <c r="D616" s="156"/>
      <c r="E616" s="156"/>
      <c r="F616" s="206"/>
      <c r="G616" s="206"/>
      <c r="H616" s="206"/>
      <c r="I616" s="206"/>
      <c r="J616" s="222"/>
      <c r="K616" s="164"/>
      <c r="L616" s="15"/>
      <c r="M616" s="15"/>
      <c r="N616" s="15"/>
      <c r="O616" s="15"/>
    </row>
    <row r="617" spans="1:15" s="150" customFormat="1" ht="11.25">
      <c r="A617" s="229"/>
      <c r="B617" s="230"/>
      <c r="C617" s="156"/>
      <c r="D617" s="156"/>
      <c r="E617" s="156"/>
      <c r="F617" s="206"/>
      <c r="G617" s="206"/>
      <c r="H617" s="206"/>
      <c r="I617" s="206"/>
      <c r="J617" s="222"/>
      <c r="K617" s="164"/>
      <c r="L617" s="15"/>
      <c r="M617" s="15"/>
      <c r="N617" s="15"/>
      <c r="O617" s="15"/>
    </row>
    <row r="618" spans="1:15" s="150" customFormat="1" ht="11.25">
      <c r="A618" s="229"/>
      <c r="B618" s="230"/>
      <c r="C618" s="156"/>
      <c r="D618" s="156"/>
      <c r="E618" s="156"/>
      <c r="F618" s="206"/>
      <c r="G618" s="206"/>
      <c r="H618" s="206"/>
      <c r="I618" s="206"/>
      <c r="J618" s="222"/>
      <c r="K618" s="164"/>
      <c r="L618" s="15"/>
      <c r="M618" s="15"/>
      <c r="N618" s="15"/>
      <c r="O618" s="15"/>
    </row>
    <row r="619" spans="1:15" s="150" customFormat="1" ht="11.25">
      <c r="A619" s="229"/>
      <c r="B619" s="230"/>
      <c r="C619" s="156"/>
      <c r="D619" s="156"/>
      <c r="E619" s="156"/>
      <c r="F619" s="206"/>
      <c r="G619" s="206"/>
      <c r="H619" s="206"/>
      <c r="I619" s="206"/>
      <c r="J619" s="222"/>
      <c r="K619" s="164"/>
      <c r="L619" s="15"/>
      <c r="M619" s="15"/>
      <c r="N619" s="15"/>
      <c r="O619" s="15"/>
    </row>
    <row r="620" spans="1:15" s="150" customFormat="1" ht="11.25">
      <c r="A620" s="229"/>
      <c r="B620" s="230"/>
      <c r="C620" s="156"/>
      <c r="D620" s="156"/>
      <c r="E620" s="156"/>
      <c r="F620" s="206"/>
      <c r="G620" s="206"/>
      <c r="H620" s="206"/>
      <c r="I620" s="206"/>
      <c r="J620" s="222"/>
      <c r="K620" s="164"/>
      <c r="L620" s="15"/>
      <c r="M620" s="15"/>
      <c r="N620" s="15"/>
      <c r="O620" s="15"/>
    </row>
    <row r="621" spans="1:15" s="150" customFormat="1" ht="11.25">
      <c r="A621" s="229"/>
      <c r="B621" s="230"/>
      <c r="C621" s="156"/>
      <c r="D621" s="156"/>
      <c r="E621" s="156"/>
      <c r="F621" s="206"/>
      <c r="G621" s="206"/>
      <c r="H621" s="206"/>
      <c r="I621" s="206"/>
      <c r="J621" s="222"/>
      <c r="K621" s="164"/>
      <c r="L621" s="15"/>
      <c r="M621" s="15"/>
      <c r="N621" s="15"/>
      <c r="O621" s="15"/>
    </row>
    <row r="622" spans="1:15" s="150" customFormat="1" ht="11.25">
      <c r="A622" s="229"/>
      <c r="B622" s="230"/>
      <c r="C622" s="156"/>
      <c r="D622" s="156"/>
      <c r="E622" s="156"/>
      <c r="F622" s="206"/>
      <c r="G622" s="206"/>
      <c r="H622" s="206"/>
      <c r="I622" s="206"/>
      <c r="J622" s="222"/>
      <c r="K622" s="164"/>
      <c r="L622" s="15"/>
      <c r="M622" s="15"/>
      <c r="N622" s="15"/>
      <c r="O622" s="15"/>
    </row>
    <row r="623" spans="1:15" s="150" customFormat="1" ht="11.25">
      <c r="A623" s="229"/>
      <c r="B623" s="230"/>
      <c r="C623" s="156"/>
      <c r="D623" s="156"/>
      <c r="E623" s="156"/>
      <c r="F623" s="206"/>
      <c r="G623" s="206"/>
      <c r="H623" s="206"/>
      <c r="I623" s="206"/>
      <c r="J623" s="222"/>
      <c r="K623" s="164"/>
      <c r="L623" s="15"/>
      <c r="M623" s="15"/>
      <c r="N623" s="15"/>
      <c r="O623" s="15"/>
    </row>
    <row r="624" spans="1:15" s="150" customFormat="1" ht="11.25">
      <c r="A624" s="229"/>
      <c r="B624" s="230"/>
      <c r="C624" s="156"/>
      <c r="D624" s="156"/>
      <c r="E624" s="156"/>
      <c r="F624" s="206"/>
      <c r="G624" s="206"/>
      <c r="H624" s="206"/>
      <c r="I624" s="206"/>
      <c r="J624" s="222"/>
      <c r="K624" s="164"/>
      <c r="L624" s="15"/>
      <c r="M624" s="15"/>
      <c r="N624" s="15"/>
      <c r="O624" s="15"/>
    </row>
    <row r="625" spans="1:15" s="150" customFormat="1" ht="11.25">
      <c r="A625" s="229"/>
      <c r="B625" s="230"/>
      <c r="C625" s="156"/>
      <c r="D625" s="156"/>
      <c r="E625" s="156"/>
      <c r="F625" s="206"/>
      <c r="G625" s="206"/>
      <c r="H625" s="206"/>
      <c r="I625" s="206"/>
      <c r="J625" s="222"/>
      <c r="K625" s="164"/>
      <c r="L625" s="15"/>
      <c r="M625" s="15"/>
      <c r="N625" s="15"/>
      <c r="O625" s="15"/>
    </row>
    <row r="626" spans="1:15" s="150" customFormat="1" ht="11.25">
      <c r="A626" s="229"/>
      <c r="B626" s="230"/>
      <c r="C626" s="156"/>
      <c r="D626" s="156"/>
      <c r="E626" s="156"/>
      <c r="F626" s="206"/>
      <c r="G626" s="206"/>
      <c r="H626" s="206"/>
      <c r="I626" s="206"/>
      <c r="J626" s="222"/>
      <c r="K626" s="164"/>
      <c r="L626" s="15"/>
      <c r="M626" s="15"/>
      <c r="N626" s="15"/>
      <c r="O626" s="15"/>
    </row>
    <row r="627" spans="1:15" s="150" customFormat="1" ht="11.25">
      <c r="A627" s="229"/>
      <c r="B627" s="230"/>
      <c r="C627" s="156"/>
      <c r="D627" s="156"/>
      <c r="E627" s="156"/>
      <c r="F627" s="206"/>
      <c r="G627" s="206"/>
      <c r="H627" s="206"/>
      <c r="I627" s="206"/>
      <c r="J627" s="222"/>
      <c r="K627" s="164"/>
      <c r="L627" s="15"/>
      <c r="M627" s="15"/>
      <c r="N627" s="15"/>
      <c r="O627" s="15"/>
    </row>
    <row r="628" spans="1:15" s="150" customFormat="1" ht="11.25">
      <c r="A628" s="229"/>
      <c r="B628" s="230"/>
      <c r="C628" s="156"/>
      <c r="D628" s="156"/>
      <c r="E628" s="156"/>
      <c r="F628" s="206"/>
      <c r="G628" s="206"/>
      <c r="H628" s="206"/>
      <c r="I628" s="206"/>
      <c r="J628" s="222"/>
      <c r="K628" s="164"/>
      <c r="L628" s="15"/>
      <c r="M628" s="15"/>
      <c r="N628" s="15"/>
      <c r="O628" s="15"/>
    </row>
    <row r="629" spans="1:15" s="150" customFormat="1" ht="11.25">
      <c r="A629" s="229"/>
      <c r="B629" s="230"/>
      <c r="C629" s="156"/>
      <c r="D629" s="156"/>
      <c r="E629" s="156"/>
      <c r="F629" s="206"/>
      <c r="G629" s="206"/>
      <c r="H629" s="206"/>
      <c r="I629" s="206"/>
      <c r="J629" s="222"/>
      <c r="K629" s="164"/>
      <c r="L629" s="15"/>
      <c r="M629" s="15"/>
      <c r="N629" s="15"/>
      <c r="O629" s="15"/>
    </row>
    <row r="630" spans="1:15" s="150" customFormat="1" ht="11.25">
      <c r="A630" s="229"/>
      <c r="B630" s="230"/>
      <c r="C630" s="156"/>
      <c r="D630" s="156"/>
      <c r="E630" s="156"/>
      <c r="F630" s="206"/>
      <c r="G630" s="206"/>
      <c r="H630" s="206"/>
      <c r="I630" s="206"/>
      <c r="J630" s="222"/>
      <c r="K630" s="164"/>
      <c r="L630" s="15"/>
      <c r="M630" s="15"/>
      <c r="N630" s="15"/>
      <c r="O630" s="15"/>
    </row>
    <row r="631" spans="1:15" s="150" customFormat="1" ht="11.25">
      <c r="A631" s="229"/>
      <c r="B631" s="230"/>
      <c r="C631" s="156"/>
      <c r="D631" s="156"/>
      <c r="E631" s="156"/>
      <c r="F631" s="206"/>
      <c r="G631" s="206"/>
      <c r="H631" s="206"/>
      <c r="I631" s="206"/>
      <c r="J631" s="222"/>
      <c r="K631" s="164"/>
      <c r="L631" s="15"/>
      <c r="M631" s="15"/>
      <c r="N631" s="15"/>
      <c r="O631" s="15"/>
    </row>
    <row r="632" spans="1:15" s="150" customFormat="1" ht="11.25">
      <c r="A632" s="229"/>
      <c r="B632" s="230"/>
      <c r="C632" s="156"/>
      <c r="D632" s="156"/>
      <c r="E632" s="156"/>
      <c r="F632" s="206"/>
      <c r="G632" s="206"/>
      <c r="H632" s="206"/>
      <c r="I632" s="206"/>
      <c r="J632" s="222"/>
      <c r="K632" s="164"/>
      <c r="L632" s="15"/>
      <c r="M632" s="15"/>
      <c r="N632" s="15"/>
      <c r="O632" s="15"/>
    </row>
    <row r="633" spans="1:15" s="150" customFormat="1" ht="34.5" thickBot="1">
      <c r="A633" s="175" t="s">
        <v>135</v>
      </c>
      <c r="B633" s="233"/>
      <c r="C633" s="234"/>
      <c r="D633" s="234"/>
      <c r="E633" s="234"/>
      <c r="F633" s="234"/>
      <c r="G633" s="234"/>
      <c r="H633" s="234"/>
      <c r="I633" s="234"/>
      <c r="J633" s="235"/>
      <c r="K633" s="164"/>
      <c r="L633" s="15"/>
      <c r="M633" s="15"/>
      <c r="N633" s="15"/>
      <c r="O633" s="15"/>
    </row>
    <row r="634" spans="1:15" s="150" customFormat="1" ht="11.25">
      <c r="A634" s="172" t="s">
        <v>121</v>
      </c>
      <c r="B634" s="173" t="s">
        <v>122</v>
      </c>
      <c r="C634" s="236" t="s">
        <v>56</v>
      </c>
      <c r="D634" s="237"/>
      <c r="E634" s="237"/>
      <c r="F634" s="237"/>
      <c r="G634" s="237"/>
      <c r="H634" s="238"/>
      <c r="I634" s="173" t="s">
        <v>124</v>
      </c>
      <c r="J634" s="174" t="s">
        <v>123</v>
      </c>
      <c r="K634" s="398" t="s">
        <v>127</v>
      </c>
      <c r="L634" s="399"/>
      <c r="M634" s="399"/>
      <c r="N634" s="399"/>
      <c r="O634" s="400"/>
    </row>
    <row r="635" spans="1:15" s="150" customFormat="1" ht="11.25">
      <c r="A635" s="176"/>
      <c r="B635" s="151"/>
      <c r="C635" s="231"/>
      <c r="D635" s="232"/>
      <c r="E635" s="232"/>
      <c r="F635" s="232"/>
      <c r="G635" s="232"/>
      <c r="H635" s="232"/>
      <c r="I635" s="131">
        <f>(J635)-(K637+L637)</f>
        <v>40</v>
      </c>
      <c r="J635" s="132">
        <f>SUM(K636:O636)</f>
        <v>40</v>
      </c>
      <c r="K635" s="152">
        <v>1</v>
      </c>
      <c r="L635" s="153">
        <v>2</v>
      </c>
      <c r="M635" s="153">
        <v>3</v>
      </c>
      <c r="N635" s="153">
        <v>4</v>
      </c>
      <c r="O635" s="154">
        <v>5</v>
      </c>
    </row>
    <row r="636" spans="1:15" s="150" customFormat="1" ht="11.25">
      <c r="A636" s="147" t="s">
        <v>125</v>
      </c>
      <c r="B636" s="231"/>
      <c r="C636" s="232"/>
      <c r="D636" s="232"/>
      <c r="E636" s="232"/>
      <c r="F636" s="232"/>
      <c r="G636" s="232"/>
      <c r="H636" s="232"/>
      <c r="I636" s="18" t="s">
        <v>132</v>
      </c>
      <c r="J636" s="19" t="s">
        <v>131</v>
      </c>
      <c r="K636" s="155">
        <v>8</v>
      </c>
      <c r="L636" s="156">
        <v>8</v>
      </c>
      <c r="M636" s="156">
        <v>8</v>
      </c>
      <c r="N636" s="156">
        <v>8</v>
      </c>
      <c r="O636" s="157">
        <v>8</v>
      </c>
    </row>
    <row r="637" spans="1:15" s="150" customFormat="1" ht="11.25">
      <c r="A637" s="147" t="s">
        <v>126</v>
      </c>
      <c r="B637" s="232"/>
      <c r="C637" s="232"/>
      <c r="D637" s="232"/>
      <c r="E637" s="232"/>
      <c r="F637" s="232"/>
      <c r="G637" s="232"/>
      <c r="H637" s="232"/>
      <c r="I637" s="158"/>
      <c r="J637" s="159"/>
      <c r="K637" s="152">
        <f>SUM(D639:D668)</f>
        <v>0</v>
      </c>
      <c r="L637" s="153">
        <f>SUM(E639:E668)</f>
        <v>0</v>
      </c>
      <c r="M637" s="406" t="s">
        <v>136</v>
      </c>
      <c r="N637" s="407"/>
      <c r="O637" s="408"/>
    </row>
    <row r="638" spans="1:15" s="163" customFormat="1" ht="34.5" customHeight="1" thickBot="1">
      <c r="A638" s="239" t="s">
        <v>3</v>
      </c>
      <c r="B638" s="240"/>
      <c r="C638" s="160" t="s">
        <v>128</v>
      </c>
      <c r="D638" s="160" t="s">
        <v>130</v>
      </c>
      <c r="E638" s="160" t="s">
        <v>129</v>
      </c>
      <c r="F638" s="241" t="s">
        <v>145</v>
      </c>
      <c r="G638" s="241"/>
      <c r="H638" s="241"/>
      <c r="I638" s="241"/>
      <c r="J638" s="242"/>
      <c r="K638" s="161" t="s">
        <v>133</v>
      </c>
      <c r="L638" s="162" t="s">
        <v>134</v>
      </c>
      <c r="M638" s="409"/>
      <c r="N638" s="410"/>
      <c r="O638" s="411"/>
    </row>
    <row r="639" spans="1:15" s="150" customFormat="1" ht="11.25">
      <c r="A639" s="229"/>
      <c r="B639" s="230"/>
      <c r="C639" s="156"/>
      <c r="D639" s="156"/>
      <c r="E639" s="156"/>
      <c r="F639" s="206"/>
      <c r="G639" s="206"/>
      <c r="H639" s="206"/>
      <c r="I639" s="206"/>
      <c r="J639" s="222"/>
      <c r="K639" s="164"/>
      <c r="L639" s="15"/>
      <c r="M639" s="15"/>
      <c r="N639" s="15"/>
      <c r="O639" s="15"/>
    </row>
    <row r="640" spans="1:15" s="150" customFormat="1" ht="11.25">
      <c r="A640" s="229"/>
      <c r="B640" s="230"/>
      <c r="C640" s="156"/>
      <c r="D640" s="156"/>
      <c r="E640" s="156"/>
      <c r="F640" s="206"/>
      <c r="G640" s="206"/>
      <c r="H640" s="206"/>
      <c r="I640" s="206"/>
      <c r="J640" s="222"/>
      <c r="K640" s="164"/>
      <c r="L640" s="15"/>
      <c r="M640" s="15"/>
      <c r="N640" s="15"/>
      <c r="O640" s="15"/>
    </row>
    <row r="641" spans="1:15" s="150" customFormat="1" ht="11.25">
      <c r="A641" s="229"/>
      <c r="B641" s="230"/>
      <c r="C641" s="156"/>
      <c r="D641" s="156"/>
      <c r="E641" s="156"/>
      <c r="F641" s="206"/>
      <c r="G641" s="206"/>
      <c r="H641" s="206"/>
      <c r="I641" s="206"/>
      <c r="J641" s="222"/>
      <c r="K641" s="164"/>
      <c r="L641" s="15"/>
      <c r="M641" s="15"/>
      <c r="N641" s="15"/>
      <c r="O641" s="15"/>
    </row>
    <row r="642" spans="1:15" s="150" customFormat="1" ht="11.25">
      <c r="A642" s="229"/>
      <c r="B642" s="230"/>
      <c r="C642" s="156"/>
      <c r="D642" s="156"/>
      <c r="E642" s="156"/>
      <c r="F642" s="206"/>
      <c r="G642" s="206"/>
      <c r="H642" s="206"/>
      <c r="I642" s="206"/>
      <c r="J642" s="222"/>
      <c r="K642" s="164"/>
      <c r="L642" s="15"/>
      <c r="M642" s="15"/>
      <c r="N642" s="15"/>
      <c r="O642" s="15"/>
    </row>
    <row r="643" spans="1:15" s="150" customFormat="1" ht="11.25">
      <c r="A643" s="229"/>
      <c r="B643" s="230"/>
      <c r="C643" s="156"/>
      <c r="D643" s="156"/>
      <c r="E643" s="156"/>
      <c r="F643" s="206"/>
      <c r="G643" s="206"/>
      <c r="H643" s="206"/>
      <c r="I643" s="206"/>
      <c r="J643" s="222"/>
      <c r="K643" s="164"/>
      <c r="L643" s="15"/>
      <c r="M643" s="15"/>
      <c r="N643" s="15"/>
      <c r="O643" s="15"/>
    </row>
    <row r="644" spans="1:15" s="150" customFormat="1" ht="11.25">
      <c r="A644" s="229"/>
      <c r="B644" s="230"/>
      <c r="C644" s="156"/>
      <c r="D644" s="156"/>
      <c r="E644" s="156"/>
      <c r="F644" s="206"/>
      <c r="G644" s="206"/>
      <c r="H644" s="206"/>
      <c r="I644" s="206"/>
      <c r="J644" s="222"/>
      <c r="K644" s="164"/>
      <c r="L644" s="15"/>
      <c r="M644" s="15"/>
      <c r="N644" s="15"/>
      <c r="O644" s="15"/>
    </row>
    <row r="645" spans="1:15" s="150" customFormat="1" ht="11.25">
      <c r="A645" s="229"/>
      <c r="B645" s="230"/>
      <c r="C645" s="156"/>
      <c r="D645" s="156"/>
      <c r="E645" s="156"/>
      <c r="F645" s="206"/>
      <c r="G645" s="206"/>
      <c r="H645" s="206"/>
      <c r="I645" s="206"/>
      <c r="J645" s="222"/>
      <c r="K645" s="164"/>
      <c r="L645" s="15"/>
      <c r="M645" s="15"/>
      <c r="N645" s="15"/>
      <c r="O645" s="15"/>
    </row>
    <row r="646" spans="1:15" s="150" customFormat="1" ht="11.25">
      <c r="A646" s="229"/>
      <c r="B646" s="230"/>
      <c r="C646" s="156"/>
      <c r="D646" s="156"/>
      <c r="E646" s="156"/>
      <c r="F646" s="206"/>
      <c r="G646" s="206"/>
      <c r="H646" s="206"/>
      <c r="I646" s="206"/>
      <c r="J646" s="222"/>
      <c r="K646" s="164"/>
      <c r="L646" s="15"/>
      <c r="M646" s="15"/>
      <c r="N646" s="15"/>
      <c r="O646" s="15"/>
    </row>
    <row r="647" spans="1:15" s="150" customFormat="1" ht="11.25">
      <c r="A647" s="229"/>
      <c r="B647" s="230"/>
      <c r="C647" s="156"/>
      <c r="D647" s="156"/>
      <c r="E647" s="156"/>
      <c r="F647" s="206"/>
      <c r="G647" s="206"/>
      <c r="H647" s="206"/>
      <c r="I647" s="206"/>
      <c r="J647" s="222"/>
      <c r="K647" s="164"/>
      <c r="L647" s="15"/>
      <c r="M647" s="15"/>
      <c r="N647" s="15"/>
      <c r="O647" s="15"/>
    </row>
    <row r="648" spans="1:15" s="150" customFormat="1" ht="11.25">
      <c r="A648" s="229"/>
      <c r="B648" s="230"/>
      <c r="C648" s="156"/>
      <c r="D648" s="156"/>
      <c r="E648" s="156"/>
      <c r="F648" s="206"/>
      <c r="G648" s="206"/>
      <c r="H648" s="206"/>
      <c r="I648" s="206"/>
      <c r="J648" s="222"/>
      <c r="K648" s="164"/>
      <c r="L648" s="15"/>
      <c r="M648" s="15"/>
      <c r="N648" s="15"/>
      <c r="O648" s="15"/>
    </row>
    <row r="649" spans="1:15" s="150" customFormat="1" ht="11.25">
      <c r="A649" s="229"/>
      <c r="B649" s="230"/>
      <c r="C649" s="156"/>
      <c r="D649" s="156"/>
      <c r="E649" s="156"/>
      <c r="F649" s="206"/>
      <c r="G649" s="206"/>
      <c r="H649" s="206"/>
      <c r="I649" s="206"/>
      <c r="J649" s="222"/>
      <c r="K649" s="164"/>
      <c r="L649" s="15"/>
      <c r="M649" s="15"/>
      <c r="N649" s="15"/>
      <c r="O649" s="15"/>
    </row>
    <row r="650" spans="1:15" s="150" customFormat="1" ht="11.25">
      <c r="A650" s="229"/>
      <c r="B650" s="230"/>
      <c r="C650" s="156"/>
      <c r="D650" s="156"/>
      <c r="E650" s="156"/>
      <c r="F650" s="206"/>
      <c r="G650" s="206"/>
      <c r="H650" s="206"/>
      <c r="I650" s="206"/>
      <c r="J650" s="222"/>
      <c r="K650" s="164"/>
      <c r="L650" s="15"/>
      <c r="M650" s="15"/>
      <c r="N650" s="15"/>
      <c r="O650" s="15"/>
    </row>
    <row r="651" spans="1:15" s="150" customFormat="1" ht="11.25">
      <c r="A651" s="229"/>
      <c r="B651" s="230"/>
      <c r="C651" s="156"/>
      <c r="D651" s="156"/>
      <c r="E651" s="156"/>
      <c r="F651" s="206"/>
      <c r="G651" s="206"/>
      <c r="H651" s="206"/>
      <c r="I651" s="206"/>
      <c r="J651" s="222"/>
      <c r="K651" s="164"/>
      <c r="L651" s="15"/>
      <c r="M651" s="15"/>
      <c r="N651" s="15"/>
      <c r="O651" s="15"/>
    </row>
    <row r="652" spans="1:15" s="150" customFormat="1" ht="11.25">
      <c r="A652" s="229"/>
      <c r="B652" s="230"/>
      <c r="C652" s="156"/>
      <c r="D652" s="156"/>
      <c r="E652" s="156"/>
      <c r="F652" s="206"/>
      <c r="G652" s="206"/>
      <c r="H652" s="206"/>
      <c r="I652" s="206"/>
      <c r="J652" s="222"/>
      <c r="K652" s="164"/>
      <c r="L652" s="15"/>
      <c r="M652" s="15"/>
      <c r="N652" s="15"/>
      <c r="O652" s="15"/>
    </row>
    <row r="653" spans="1:15" s="150" customFormat="1" ht="11.25">
      <c r="A653" s="229"/>
      <c r="B653" s="230"/>
      <c r="C653" s="156"/>
      <c r="D653" s="156"/>
      <c r="E653" s="156"/>
      <c r="F653" s="206"/>
      <c r="G653" s="206"/>
      <c r="H653" s="206"/>
      <c r="I653" s="206"/>
      <c r="J653" s="222"/>
      <c r="K653" s="164"/>
      <c r="L653" s="15"/>
      <c r="M653" s="15"/>
      <c r="N653" s="15"/>
      <c r="O653" s="15"/>
    </row>
    <row r="654" spans="1:15" s="150" customFormat="1" ht="11.25">
      <c r="A654" s="229"/>
      <c r="B654" s="230"/>
      <c r="C654" s="156"/>
      <c r="D654" s="156"/>
      <c r="E654" s="156"/>
      <c r="F654" s="206"/>
      <c r="G654" s="206"/>
      <c r="H654" s="206"/>
      <c r="I654" s="206"/>
      <c r="J654" s="222"/>
      <c r="K654" s="164"/>
      <c r="L654" s="15"/>
      <c r="M654" s="15"/>
      <c r="N654" s="15"/>
      <c r="O654" s="15"/>
    </row>
    <row r="655" spans="1:15" s="150" customFormat="1" ht="11.25">
      <c r="A655" s="229"/>
      <c r="B655" s="230"/>
      <c r="C655" s="156"/>
      <c r="D655" s="156"/>
      <c r="E655" s="156"/>
      <c r="F655" s="206"/>
      <c r="G655" s="206"/>
      <c r="H655" s="206"/>
      <c r="I655" s="206"/>
      <c r="J655" s="222"/>
      <c r="K655" s="164"/>
      <c r="L655" s="15"/>
      <c r="M655" s="15"/>
      <c r="N655" s="15"/>
      <c r="O655" s="15"/>
    </row>
    <row r="656" spans="1:15" s="150" customFormat="1" ht="11.25">
      <c r="A656" s="229"/>
      <c r="B656" s="230"/>
      <c r="C656" s="156"/>
      <c r="D656" s="156"/>
      <c r="E656" s="156"/>
      <c r="F656" s="206"/>
      <c r="G656" s="206"/>
      <c r="H656" s="206"/>
      <c r="I656" s="206"/>
      <c r="J656" s="222"/>
      <c r="K656" s="164"/>
      <c r="L656" s="15"/>
      <c r="M656" s="15"/>
      <c r="N656" s="15"/>
      <c r="O656" s="15"/>
    </row>
    <row r="657" spans="1:15" s="150" customFormat="1" ht="11.25">
      <c r="A657" s="229"/>
      <c r="B657" s="230"/>
      <c r="C657" s="156"/>
      <c r="D657" s="156"/>
      <c r="E657" s="156"/>
      <c r="F657" s="206"/>
      <c r="G657" s="206"/>
      <c r="H657" s="206"/>
      <c r="I657" s="206"/>
      <c r="J657" s="222"/>
      <c r="K657" s="164"/>
      <c r="L657" s="15"/>
      <c r="M657" s="15"/>
      <c r="N657" s="15"/>
      <c r="O657" s="15"/>
    </row>
    <row r="658" spans="1:15" s="150" customFormat="1" ht="11.25">
      <c r="A658" s="229"/>
      <c r="B658" s="230"/>
      <c r="C658" s="156"/>
      <c r="D658" s="156"/>
      <c r="E658" s="156"/>
      <c r="F658" s="206"/>
      <c r="G658" s="206"/>
      <c r="H658" s="206"/>
      <c r="I658" s="206"/>
      <c r="J658" s="222"/>
      <c r="K658" s="164"/>
      <c r="L658" s="15"/>
      <c r="M658" s="15"/>
      <c r="N658" s="15"/>
      <c r="O658" s="15"/>
    </row>
    <row r="659" spans="1:15" s="150" customFormat="1" ht="11.25">
      <c r="A659" s="229"/>
      <c r="B659" s="230"/>
      <c r="C659" s="156"/>
      <c r="D659" s="156"/>
      <c r="E659" s="156"/>
      <c r="F659" s="206"/>
      <c r="G659" s="206"/>
      <c r="H659" s="206"/>
      <c r="I659" s="206"/>
      <c r="J659" s="222"/>
      <c r="K659" s="164"/>
      <c r="L659" s="15"/>
      <c r="M659" s="15"/>
      <c r="N659" s="15"/>
      <c r="O659" s="15"/>
    </row>
    <row r="660" spans="1:15" s="150" customFormat="1" ht="11.25">
      <c r="A660" s="229"/>
      <c r="B660" s="230"/>
      <c r="C660" s="156"/>
      <c r="D660" s="156"/>
      <c r="E660" s="156"/>
      <c r="F660" s="206"/>
      <c r="G660" s="206"/>
      <c r="H660" s="206"/>
      <c r="I660" s="206"/>
      <c r="J660" s="222"/>
      <c r="K660" s="164"/>
      <c r="L660" s="15"/>
      <c r="M660" s="15"/>
      <c r="N660" s="15"/>
      <c r="O660" s="15"/>
    </row>
    <row r="661" spans="1:15" s="150" customFormat="1" ht="11.25">
      <c r="A661" s="229"/>
      <c r="B661" s="230"/>
      <c r="C661" s="156"/>
      <c r="D661" s="156"/>
      <c r="E661" s="156"/>
      <c r="F661" s="206"/>
      <c r="G661" s="206"/>
      <c r="H661" s="206"/>
      <c r="I661" s="206"/>
      <c r="J661" s="222"/>
      <c r="K661" s="164"/>
      <c r="L661" s="15"/>
      <c r="M661" s="15"/>
      <c r="N661" s="15"/>
      <c r="O661" s="15"/>
    </row>
    <row r="662" spans="1:15" s="150" customFormat="1" ht="11.25">
      <c r="A662" s="229"/>
      <c r="B662" s="230"/>
      <c r="C662" s="156"/>
      <c r="D662" s="156"/>
      <c r="E662" s="156"/>
      <c r="F662" s="206"/>
      <c r="G662" s="206"/>
      <c r="H662" s="206"/>
      <c r="I662" s="206"/>
      <c r="J662" s="222"/>
      <c r="K662" s="164"/>
      <c r="L662" s="15"/>
      <c r="M662" s="15"/>
      <c r="N662" s="15"/>
      <c r="O662" s="15"/>
    </row>
    <row r="663" spans="1:15" s="150" customFormat="1" ht="11.25">
      <c r="A663" s="229"/>
      <c r="B663" s="230"/>
      <c r="C663" s="156"/>
      <c r="D663" s="156"/>
      <c r="E663" s="156"/>
      <c r="F663" s="206"/>
      <c r="G663" s="206"/>
      <c r="H663" s="206"/>
      <c r="I663" s="206"/>
      <c r="J663" s="222"/>
      <c r="K663" s="164"/>
      <c r="L663" s="15"/>
      <c r="M663" s="15"/>
      <c r="N663" s="15"/>
      <c r="O663" s="15"/>
    </row>
    <row r="664" spans="1:15" s="150" customFormat="1" ht="11.25">
      <c r="A664" s="229"/>
      <c r="B664" s="230"/>
      <c r="C664" s="156"/>
      <c r="D664" s="156"/>
      <c r="E664" s="156"/>
      <c r="F664" s="206"/>
      <c r="G664" s="206"/>
      <c r="H664" s="206"/>
      <c r="I664" s="206"/>
      <c r="J664" s="222"/>
      <c r="K664" s="164"/>
      <c r="L664" s="15"/>
      <c r="M664" s="15"/>
      <c r="N664" s="15"/>
      <c r="O664" s="15"/>
    </row>
    <row r="665" spans="1:15" s="150" customFormat="1" ht="11.25">
      <c r="A665" s="229"/>
      <c r="B665" s="230"/>
      <c r="C665" s="156"/>
      <c r="D665" s="156"/>
      <c r="E665" s="156"/>
      <c r="F665" s="206"/>
      <c r="G665" s="206"/>
      <c r="H665" s="206"/>
      <c r="I665" s="206"/>
      <c r="J665" s="222"/>
      <c r="K665" s="164"/>
      <c r="L665" s="15"/>
      <c r="M665" s="15"/>
      <c r="N665" s="15"/>
      <c r="O665" s="15"/>
    </row>
    <row r="666" spans="1:15" s="150" customFormat="1" ht="11.25">
      <c r="A666" s="229"/>
      <c r="B666" s="230"/>
      <c r="C666" s="156"/>
      <c r="D666" s="156"/>
      <c r="E666" s="156"/>
      <c r="F666" s="206"/>
      <c r="G666" s="206"/>
      <c r="H666" s="206"/>
      <c r="I666" s="206"/>
      <c r="J666" s="222"/>
      <c r="K666" s="164"/>
      <c r="L666" s="15"/>
      <c r="M666" s="15"/>
      <c r="N666" s="15"/>
      <c r="O666" s="15"/>
    </row>
    <row r="667" spans="1:15" s="150" customFormat="1" ht="11.25">
      <c r="A667" s="229"/>
      <c r="B667" s="230"/>
      <c r="C667" s="156"/>
      <c r="D667" s="156"/>
      <c r="E667" s="156"/>
      <c r="F667" s="206"/>
      <c r="G667" s="206"/>
      <c r="H667" s="206"/>
      <c r="I667" s="206"/>
      <c r="J667" s="222"/>
      <c r="K667" s="164"/>
      <c r="L667" s="15"/>
      <c r="M667" s="15"/>
      <c r="N667" s="15"/>
      <c r="O667" s="15"/>
    </row>
    <row r="668" spans="1:15" s="150" customFormat="1" ht="11.25">
      <c r="A668" s="229"/>
      <c r="B668" s="230"/>
      <c r="C668" s="156"/>
      <c r="D668" s="156"/>
      <c r="E668" s="156"/>
      <c r="F668" s="206"/>
      <c r="G668" s="206"/>
      <c r="H668" s="206"/>
      <c r="I668" s="206"/>
      <c r="J668" s="222"/>
      <c r="K668" s="164"/>
      <c r="L668" s="15"/>
      <c r="M668" s="15"/>
      <c r="N668" s="15"/>
      <c r="O668" s="15"/>
    </row>
    <row r="669" spans="1:15" s="150" customFormat="1" ht="34.5" thickBot="1">
      <c r="A669" s="175" t="s">
        <v>135</v>
      </c>
      <c r="B669" s="233"/>
      <c r="C669" s="234"/>
      <c r="D669" s="234"/>
      <c r="E669" s="234"/>
      <c r="F669" s="234"/>
      <c r="G669" s="234"/>
      <c r="H669" s="234"/>
      <c r="I669" s="234"/>
      <c r="J669" s="235"/>
      <c r="K669" s="164"/>
      <c r="L669" s="15"/>
      <c r="M669" s="15"/>
      <c r="N669" s="15"/>
      <c r="O669" s="15"/>
    </row>
    <row r="671" spans="1:10" ht="11.25">
      <c r="A671" s="165" t="s">
        <v>70</v>
      </c>
      <c r="B671" s="166">
        <f>Nation_Name</f>
        <v>0</v>
      </c>
      <c r="C671" s="166"/>
      <c r="D671" s="166"/>
      <c r="E671" s="166"/>
      <c r="F671" s="166"/>
      <c r="G671" s="166"/>
      <c r="H671" s="166"/>
      <c r="I671" s="165" t="s">
        <v>71</v>
      </c>
      <c r="J671" s="166">
        <f>Turn_Number</f>
        <v>0</v>
      </c>
    </row>
  </sheetData>
  <sheetProtection/>
  <mergeCells count="1224">
    <mergeCell ref="A66:E66"/>
    <mergeCell ref="A67:E67"/>
    <mergeCell ref="A159:B159"/>
    <mergeCell ref="A155:B155"/>
    <mergeCell ref="A156:B156"/>
    <mergeCell ref="A157:B157"/>
    <mergeCell ref="A158:B158"/>
    <mergeCell ref="A661:B661"/>
    <mergeCell ref="F661:J661"/>
    <mergeCell ref="E4:G4"/>
    <mergeCell ref="A152:B152"/>
    <mergeCell ref="A153:B153"/>
    <mergeCell ref="A154:B154"/>
    <mergeCell ref="G148:J148"/>
    <mergeCell ref="G149:J149"/>
    <mergeCell ref="G144:J144"/>
    <mergeCell ref="A69:E69"/>
    <mergeCell ref="A658:B658"/>
    <mergeCell ref="F658:J658"/>
    <mergeCell ref="A659:B659"/>
    <mergeCell ref="F659:J659"/>
    <mergeCell ref="A660:B660"/>
    <mergeCell ref="F660:J660"/>
    <mergeCell ref="A663:B663"/>
    <mergeCell ref="F663:J663"/>
    <mergeCell ref="A664:B664"/>
    <mergeCell ref="F664:J664"/>
    <mergeCell ref="A662:B662"/>
    <mergeCell ref="F662:J662"/>
    <mergeCell ref="A665:B665"/>
    <mergeCell ref="F665:J665"/>
    <mergeCell ref="B669:J669"/>
    <mergeCell ref="A666:B666"/>
    <mergeCell ref="F666:J666"/>
    <mergeCell ref="A667:B667"/>
    <mergeCell ref="F667:J667"/>
    <mergeCell ref="A668:B668"/>
    <mergeCell ref="F668:J668"/>
    <mergeCell ref="A656:B656"/>
    <mergeCell ref="F656:J656"/>
    <mergeCell ref="A657:B657"/>
    <mergeCell ref="F657:J657"/>
    <mergeCell ref="A654:B654"/>
    <mergeCell ref="F654:J654"/>
    <mergeCell ref="A655:B655"/>
    <mergeCell ref="F655:J655"/>
    <mergeCell ref="A652:B652"/>
    <mergeCell ref="F652:J652"/>
    <mergeCell ref="A653:B653"/>
    <mergeCell ref="F653:J653"/>
    <mergeCell ref="A650:B650"/>
    <mergeCell ref="F650:J650"/>
    <mergeCell ref="A651:B651"/>
    <mergeCell ref="F651:J651"/>
    <mergeCell ref="A648:B648"/>
    <mergeCell ref="F648:J648"/>
    <mergeCell ref="A649:B649"/>
    <mergeCell ref="F649:J649"/>
    <mergeCell ref="A646:B646"/>
    <mergeCell ref="F646:J646"/>
    <mergeCell ref="A647:B647"/>
    <mergeCell ref="F647:J647"/>
    <mergeCell ref="A644:B644"/>
    <mergeCell ref="F644:J644"/>
    <mergeCell ref="A645:B645"/>
    <mergeCell ref="F645:J645"/>
    <mergeCell ref="A642:B642"/>
    <mergeCell ref="F642:J642"/>
    <mergeCell ref="A643:B643"/>
    <mergeCell ref="F643:J643"/>
    <mergeCell ref="A639:B639"/>
    <mergeCell ref="F639:J639"/>
    <mergeCell ref="F641:J641"/>
    <mergeCell ref="A640:B640"/>
    <mergeCell ref="F640:J640"/>
    <mergeCell ref="A641:B641"/>
    <mergeCell ref="M637:O638"/>
    <mergeCell ref="A638:B638"/>
    <mergeCell ref="F638:J638"/>
    <mergeCell ref="K598:O598"/>
    <mergeCell ref="C599:H599"/>
    <mergeCell ref="B600:H600"/>
    <mergeCell ref="B601:H601"/>
    <mergeCell ref="M601:O602"/>
    <mergeCell ref="B637:H637"/>
    <mergeCell ref="F606:J606"/>
    <mergeCell ref="A586:B586"/>
    <mergeCell ref="K634:O634"/>
    <mergeCell ref="F611:J611"/>
    <mergeCell ref="A612:B612"/>
    <mergeCell ref="F612:J612"/>
    <mergeCell ref="A613:B613"/>
    <mergeCell ref="F613:J613"/>
    <mergeCell ref="A592:B592"/>
    <mergeCell ref="A583:B583"/>
    <mergeCell ref="F583:J583"/>
    <mergeCell ref="A584:B584"/>
    <mergeCell ref="F584:J584"/>
    <mergeCell ref="A585:B585"/>
    <mergeCell ref="F585:J585"/>
    <mergeCell ref="A557:B557"/>
    <mergeCell ref="F557:J557"/>
    <mergeCell ref="C563:H563"/>
    <mergeCell ref="A568:B568"/>
    <mergeCell ref="F568:J568"/>
    <mergeCell ref="A567:B567"/>
    <mergeCell ref="F567:J567"/>
    <mergeCell ref="B561:J561"/>
    <mergeCell ref="A559:B559"/>
    <mergeCell ref="F559:J559"/>
    <mergeCell ref="K562:O562"/>
    <mergeCell ref="M565:O566"/>
    <mergeCell ref="A566:B566"/>
    <mergeCell ref="F566:J566"/>
    <mergeCell ref="B565:H565"/>
    <mergeCell ref="B564:H564"/>
    <mergeCell ref="C562:H562"/>
    <mergeCell ref="K526:O526"/>
    <mergeCell ref="C527:H527"/>
    <mergeCell ref="B528:H528"/>
    <mergeCell ref="B529:H529"/>
    <mergeCell ref="M529:O530"/>
    <mergeCell ref="A530:B530"/>
    <mergeCell ref="F530:J530"/>
    <mergeCell ref="C526:H526"/>
    <mergeCell ref="A511:B511"/>
    <mergeCell ref="F511:J511"/>
    <mergeCell ref="A498:B498"/>
    <mergeCell ref="F498:J498"/>
    <mergeCell ref="A499:B499"/>
    <mergeCell ref="F499:J499"/>
    <mergeCell ref="A500:B500"/>
    <mergeCell ref="F500:J500"/>
    <mergeCell ref="A502:B502"/>
    <mergeCell ref="A505:B505"/>
    <mergeCell ref="M493:O494"/>
    <mergeCell ref="A494:B494"/>
    <mergeCell ref="F494:J494"/>
    <mergeCell ref="C491:H491"/>
    <mergeCell ref="B492:H492"/>
    <mergeCell ref="B493:H493"/>
    <mergeCell ref="F459:J459"/>
    <mergeCell ref="A460:B460"/>
    <mergeCell ref="F460:J460"/>
    <mergeCell ref="K490:O490"/>
    <mergeCell ref="C490:H490"/>
    <mergeCell ref="A464:B464"/>
    <mergeCell ref="F464:J464"/>
    <mergeCell ref="A462:B462"/>
    <mergeCell ref="F462:J462"/>
    <mergeCell ref="A470:B470"/>
    <mergeCell ref="M457:O458"/>
    <mergeCell ref="A458:B458"/>
    <mergeCell ref="F458:J458"/>
    <mergeCell ref="B453:J453"/>
    <mergeCell ref="K454:O454"/>
    <mergeCell ref="C455:H455"/>
    <mergeCell ref="B456:H456"/>
    <mergeCell ref="B457:H457"/>
    <mergeCell ref="A452:B452"/>
    <mergeCell ref="F452:J452"/>
    <mergeCell ref="A447:B447"/>
    <mergeCell ref="F447:J447"/>
    <mergeCell ref="A450:B450"/>
    <mergeCell ref="F450:J450"/>
    <mergeCell ref="A448:B448"/>
    <mergeCell ref="F448:J448"/>
    <mergeCell ref="A441:B441"/>
    <mergeCell ref="F441:J441"/>
    <mergeCell ref="A444:B444"/>
    <mergeCell ref="A443:B443"/>
    <mergeCell ref="A451:B451"/>
    <mergeCell ref="F451:J451"/>
    <mergeCell ref="A436:B436"/>
    <mergeCell ref="F436:J436"/>
    <mergeCell ref="A438:B438"/>
    <mergeCell ref="F438:J438"/>
    <mergeCell ref="A446:B446"/>
    <mergeCell ref="F446:J446"/>
    <mergeCell ref="A439:B439"/>
    <mergeCell ref="F439:J439"/>
    <mergeCell ref="A442:B442"/>
    <mergeCell ref="F442:J442"/>
    <mergeCell ref="A424:B424"/>
    <mergeCell ref="F424:J424"/>
    <mergeCell ref="A459:B459"/>
    <mergeCell ref="F431:J431"/>
    <mergeCell ref="A432:B432"/>
    <mergeCell ref="F432:J432"/>
    <mergeCell ref="A437:B437"/>
    <mergeCell ref="F437:J437"/>
    <mergeCell ref="A435:B435"/>
    <mergeCell ref="F435:J435"/>
    <mergeCell ref="A423:B423"/>
    <mergeCell ref="F423:J423"/>
    <mergeCell ref="B421:H421"/>
    <mergeCell ref="B417:J417"/>
    <mergeCell ref="C418:H418"/>
    <mergeCell ref="K418:O418"/>
    <mergeCell ref="C419:H419"/>
    <mergeCell ref="B420:H420"/>
    <mergeCell ref="F416:J416"/>
    <mergeCell ref="A413:B413"/>
    <mergeCell ref="F413:J413"/>
    <mergeCell ref="A414:B414"/>
    <mergeCell ref="F414:J414"/>
    <mergeCell ref="M421:O422"/>
    <mergeCell ref="A422:B422"/>
    <mergeCell ref="F422:J422"/>
    <mergeCell ref="A406:B406"/>
    <mergeCell ref="F406:J406"/>
    <mergeCell ref="A404:B404"/>
    <mergeCell ref="A411:B411"/>
    <mergeCell ref="F411:J411"/>
    <mergeCell ref="A412:B412"/>
    <mergeCell ref="F412:J412"/>
    <mergeCell ref="A409:B409"/>
    <mergeCell ref="F409:J409"/>
    <mergeCell ref="A410:B410"/>
    <mergeCell ref="A394:B394"/>
    <mergeCell ref="F394:J394"/>
    <mergeCell ref="A396:B396"/>
    <mergeCell ref="F396:J396"/>
    <mergeCell ref="A397:B397"/>
    <mergeCell ref="F397:J397"/>
    <mergeCell ref="A387:B387"/>
    <mergeCell ref="F387:J387"/>
    <mergeCell ref="A388:B388"/>
    <mergeCell ref="F388:J388"/>
    <mergeCell ref="A393:B393"/>
    <mergeCell ref="F393:J393"/>
    <mergeCell ref="M385:O386"/>
    <mergeCell ref="A386:B386"/>
    <mergeCell ref="F386:J386"/>
    <mergeCell ref="B381:J381"/>
    <mergeCell ref="K382:O382"/>
    <mergeCell ref="C383:H383"/>
    <mergeCell ref="C382:H382"/>
    <mergeCell ref="B384:H384"/>
    <mergeCell ref="B385:H385"/>
    <mergeCell ref="A379:B379"/>
    <mergeCell ref="F379:J379"/>
    <mergeCell ref="A380:B380"/>
    <mergeCell ref="F380:J380"/>
    <mergeCell ref="A377:B377"/>
    <mergeCell ref="F377:J377"/>
    <mergeCell ref="A378:B378"/>
    <mergeCell ref="F378:J378"/>
    <mergeCell ref="A376:B376"/>
    <mergeCell ref="F376:J376"/>
    <mergeCell ref="A372:B372"/>
    <mergeCell ref="F372:J372"/>
    <mergeCell ref="A373:B373"/>
    <mergeCell ref="F373:J373"/>
    <mergeCell ref="A374:B374"/>
    <mergeCell ref="F374:J374"/>
    <mergeCell ref="A353:B353"/>
    <mergeCell ref="F353:J353"/>
    <mergeCell ref="A371:B371"/>
    <mergeCell ref="F371:J371"/>
    <mergeCell ref="A357:B357"/>
    <mergeCell ref="F357:J357"/>
    <mergeCell ref="A355:B355"/>
    <mergeCell ref="A359:B359"/>
    <mergeCell ref="F359:J359"/>
    <mergeCell ref="K346:O346"/>
    <mergeCell ref="C347:H347"/>
    <mergeCell ref="B348:H348"/>
    <mergeCell ref="A344:B344"/>
    <mergeCell ref="F344:J344"/>
    <mergeCell ref="M349:O350"/>
    <mergeCell ref="A350:B350"/>
    <mergeCell ref="F350:J350"/>
    <mergeCell ref="B349:H349"/>
    <mergeCell ref="A325:B325"/>
    <mergeCell ref="F325:J325"/>
    <mergeCell ref="A326:B326"/>
    <mergeCell ref="F326:J326"/>
    <mergeCell ref="A329:B329"/>
    <mergeCell ref="F329:J329"/>
    <mergeCell ref="F327:J327"/>
    <mergeCell ref="A328:B328"/>
    <mergeCell ref="F328:J328"/>
    <mergeCell ref="B313:H313"/>
    <mergeCell ref="A323:B323"/>
    <mergeCell ref="F323:J323"/>
    <mergeCell ref="A324:B324"/>
    <mergeCell ref="F324:J324"/>
    <mergeCell ref="A320:B320"/>
    <mergeCell ref="F320:J320"/>
    <mergeCell ref="A321:B321"/>
    <mergeCell ref="F321:J321"/>
    <mergeCell ref="F317:J317"/>
    <mergeCell ref="A318:B318"/>
    <mergeCell ref="F318:J318"/>
    <mergeCell ref="A319:B319"/>
    <mergeCell ref="F319:J319"/>
    <mergeCell ref="M313:O314"/>
    <mergeCell ref="A314:B314"/>
    <mergeCell ref="F314:J314"/>
    <mergeCell ref="A315:B315"/>
    <mergeCell ref="F315:J315"/>
    <mergeCell ref="K310:O310"/>
    <mergeCell ref="C311:H311"/>
    <mergeCell ref="B312:H312"/>
    <mergeCell ref="A71:G71"/>
    <mergeCell ref="A100:B100"/>
    <mergeCell ref="C100:J100"/>
    <mergeCell ref="A101:B101"/>
    <mergeCell ref="C101:J101"/>
    <mergeCell ref="B148:C148"/>
    <mergeCell ref="B149:C149"/>
    <mergeCell ref="A63:E63"/>
    <mergeCell ref="A64:E64"/>
    <mergeCell ref="A65:E65"/>
    <mergeCell ref="A68:E68"/>
    <mergeCell ref="C310:H310"/>
    <mergeCell ref="G142:J142"/>
    <mergeCell ref="B146:C146"/>
    <mergeCell ref="B147:C147"/>
    <mergeCell ref="G146:J146"/>
    <mergeCell ref="G147:J147"/>
    <mergeCell ref="A60:E60"/>
    <mergeCell ref="A61:E61"/>
    <mergeCell ref="A103:B103"/>
    <mergeCell ref="C103:J103"/>
    <mergeCell ref="A94:B94"/>
    <mergeCell ref="C94:J94"/>
    <mergeCell ref="A99:B99"/>
    <mergeCell ref="C99:J99"/>
    <mergeCell ref="A70:G70"/>
    <mergeCell ref="A62:E62"/>
    <mergeCell ref="A42:E42"/>
    <mergeCell ref="A43:E43"/>
    <mergeCell ref="A93:B93"/>
    <mergeCell ref="C93:J93"/>
    <mergeCell ref="A50:E50"/>
    <mergeCell ref="A51:E51"/>
    <mergeCell ref="A44:E44"/>
    <mergeCell ref="A45:E45"/>
    <mergeCell ref="A58:E58"/>
    <mergeCell ref="A59:E59"/>
    <mergeCell ref="A98:B98"/>
    <mergeCell ref="C98:J98"/>
    <mergeCell ref="A97:B97"/>
    <mergeCell ref="C95:J95"/>
    <mergeCell ref="A96:B96"/>
    <mergeCell ref="C96:J96"/>
    <mergeCell ref="A95:B95"/>
    <mergeCell ref="H282:J282"/>
    <mergeCell ref="F282:G282"/>
    <mergeCell ref="F280:G280"/>
    <mergeCell ref="C102:J102"/>
    <mergeCell ref="C97:J97"/>
    <mergeCell ref="F281:G281"/>
    <mergeCell ref="F271:G271"/>
    <mergeCell ref="H271:J271"/>
    <mergeCell ref="F272:G272"/>
    <mergeCell ref="H280:J280"/>
    <mergeCell ref="H272:J272"/>
    <mergeCell ref="D266:E266"/>
    <mergeCell ref="D267:E267"/>
    <mergeCell ref="D268:E268"/>
    <mergeCell ref="H270:J270"/>
    <mergeCell ref="F266:G266"/>
    <mergeCell ref="H266:J266"/>
    <mergeCell ref="D275:J275"/>
    <mergeCell ref="F264:G264"/>
    <mergeCell ref="H264:J264"/>
    <mergeCell ref="F265:G265"/>
    <mergeCell ref="H265:J265"/>
    <mergeCell ref="H281:J281"/>
    <mergeCell ref="H273:J273"/>
    <mergeCell ref="F274:G274"/>
    <mergeCell ref="H274:J274"/>
    <mergeCell ref="F273:G273"/>
    <mergeCell ref="A278:J278"/>
    <mergeCell ref="G221:I221"/>
    <mergeCell ref="C221:F221"/>
    <mergeCell ref="A220:J220"/>
    <mergeCell ref="F235:H235"/>
    <mergeCell ref="C235:E235"/>
    <mergeCell ref="A235:B235"/>
    <mergeCell ref="C227:F227"/>
    <mergeCell ref="G227:I227"/>
    <mergeCell ref="G223:I223"/>
    <mergeCell ref="G225:I225"/>
    <mergeCell ref="B216:C216"/>
    <mergeCell ref="H216:J216"/>
    <mergeCell ref="B217:C217"/>
    <mergeCell ref="H217:J217"/>
    <mergeCell ref="F216:G216"/>
    <mergeCell ref="F217:G217"/>
    <mergeCell ref="H207:J207"/>
    <mergeCell ref="B214:C214"/>
    <mergeCell ref="H214:J214"/>
    <mergeCell ref="B215:C215"/>
    <mergeCell ref="H215:J215"/>
    <mergeCell ref="F214:G214"/>
    <mergeCell ref="F215:G215"/>
    <mergeCell ref="F212:G212"/>
    <mergeCell ref="F213:G213"/>
    <mergeCell ref="B207:C207"/>
    <mergeCell ref="B209:C209"/>
    <mergeCell ref="H209:J209"/>
    <mergeCell ref="F207:G207"/>
    <mergeCell ref="F208:G208"/>
    <mergeCell ref="F209:G209"/>
    <mergeCell ref="B208:C208"/>
    <mergeCell ref="H208:J208"/>
    <mergeCell ref="D192:E192"/>
    <mergeCell ref="A191:J191"/>
    <mergeCell ref="D188:E188"/>
    <mergeCell ref="D186:E186"/>
    <mergeCell ref="D187:E187"/>
    <mergeCell ref="G199:J199"/>
    <mergeCell ref="D199:E199"/>
    <mergeCell ref="F210:G210"/>
    <mergeCell ref="F211:G211"/>
    <mergeCell ref="B210:C210"/>
    <mergeCell ref="H210:J210"/>
    <mergeCell ref="C223:F223"/>
    <mergeCell ref="C226:F226"/>
    <mergeCell ref="G226:I226"/>
    <mergeCell ref="G222:I222"/>
    <mergeCell ref="C222:F222"/>
    <mergeCell ref="B212:C212"/>
    <mergeCell ref="C236:E236"/>
    <mergeCell ref="F236:H236"/>
    <mergeCell ref="A237:B237"/>
    <mergeCell ref="C237:E237"/>
    <mergeCell ref="G229:I229"/>
    <mergeCell ref="B211:C211"/>
    <mergeCell ref="H211:J211"/>
    <mergeCell ref="H212:J212"/>
    <mergeCell ref="B213:C213"/>
    <mergeCell ref="H213:J213"/>
    <mergeCell ref="A317:B317"/>
    <mergeCell ref="D106:G106"/>
    <mergeCell ref="H106:J106"/>
    <mergeCell ref="D288:E288"/>
    <mergeCell ref="H114:J114"/>
    <mergeCell ref="F238:H238"/>
    <mergeCell ref="C229:F229"/>
    <mergeCell ref="C230:F230"/>
    <mergeCell ref="G230:I230"/>
    <mergeCell ref="C231:F231"/>
    <mergeCell ref="A82:J82"/>
    <mergeCell ref="A83:J83"/>
    <mergeCell ref="A88:J88"/>
    <mergeCell ref="A89:J89"/>
    <mergeCell ref="A316:B316"/>
    <mergeCell ref="F316:J316"/>
    <mergeCell ref="G231:I231"/>
    <mergeCell ref="A238:B238"/>
    <mergeCell ref="F237:H237"/>
    <mergeCell ref="A236:B236"/>
    <mergeCell ref="F252:G252"/>
    <mergeCell ref="H252:J252"/>
    <mergeCell ref="A241:B241"/>
    <mergeCell ref="A31:B31"/>
    <mergeCell ref="C228:F228"/>
    <mergeCell ref="G228:I228"/>
    <mergeCell ref="D122:E122"/>
    <mergeCell ref="A115:C115"/>
    <mergeCell ref="A116:C116"/>
    <mergeCell ref="D116:G116"/>
    <mergeCell ref="A206:J206"/>
    <mergeCell ref="A242:B242"/>
    <mergeCell ref="C242:E242"/>
    <mergeCell ref="C240:E240"/>
    <mergeCell ref="F240:H240"/>
    <mergeCell ref="C224:F224"/>
    <mergeCell ref="G224:I224"/>
    <mergeCell ref="C225:F225"/>
    <mergeCell ref="C238:E238"/>
    <mergeCell ref="A240:B240"/>
    <mergeCell ref="H108:J108"/>
    <mergeCell ref="A84:J84"/>
    <mergeCell ref="A107:C107"/>
    <mergeCell ref="A105:J105"/>
    <mergeCell ref="H107:J107"/>
    <mergeCell ref="A106:C106"/>
    <mergeCell ref="A86:J86"/>
    <mergeCell ref="A87:J87"/>
    <mergeCell ref="A102:B102"/>
    <mergeCell ref="A92:J92"/>
    <mergeCell ref="A3:D3"/>
    <mergeCell ref="A22:D22"/>
    <mergeCell ref="A4:B4"/>
    <mergeCell ref="A20:B20"/>
    <mergeCell ref="A21:B21"/>
    <mergeCell ref="A74:J74"/>
    <mergeCell ref="A23:B23"/>
    <mergeCell ref="A37:B37"/>
    <mergeCell ref="A46:E46"/>
    <mergeCell ref="A47:E47"/>
    <mergeCell ref="A41:E41"/>
    <mergeCell ref="A1:B1"/>
    <mergeCell ref="A2:B2"/>
    <mergeCell ref="C1:F1"/>
    <mergeCell ref="F3:J3"/>
    <mergeCell ref="C2:F2"/>
    <mergeCell ref="I1:J1"/>
    <mergeCell ref="I2:J2"/>
    <mergeCell ref="G1:H1"/>
    <mergeCell ref="G2:H2"/>
    <mergeCell ref="A248:J248"/>
    <mergeCell ref="A56:E56"/>
    <mergeCell ref="A57:E57"/>
    <mergeCell ref="A38:B38"/>
    <mergeCell ref="A52:E52"/>
    <mergeCell ref="A53:E53"/>
    <mergeCell ref="A54:E54"/>
    <mergeCell ref="A48:E48"/>
    <mergeCell ref="A49:E49"/>
    <mergeCell ref="A40:E40"/>
    <mergeCell ref="H269:J269"/>
    <mergeCell ref="F250:G250"/>
    <mergeCell ref="H250:J250"/>
    <mergeCell ref="D250:E250"/>
    <mergeCell ref="C241:E241"/>
    <mergeCell ref="F241:H241"/>
    <mergeCell ref="F245:H245"/>
    <mergeCell ref="F243:H243"/>
    <mergeCell ref="F242:H242"/>
    <mergeCell ref="D249:E249"/>
    <mergeCell ref="H257:J257"/>
    <mergeCell ref="F251:G251"/>
    <mergeCell ref="H251:J251"/>
    <mergeCell ref="D270:E270"/>
    <mergeCell ref="D260:J260"/>
    <mergeCell ref="F254:G254"/>
    <mergeCell ref="H254:J254"/>
    <mergeCell ref="F258:G258"/>
    <mergeCell ref="H268:J268"/>
    <mergeCell ref="F269:G269"/>
    <mergeCell ref="D269:E269"/>
    <mergeCell ref="H259:J259"/>
    <mergeCell ref="F284:G284"/>
    <mergeCell ref="D257:E257"/>
    <mergeCell ref="F267:G267"/>
    <mergeCell ref="F270:G270"/>
    <mergeCell ref="D274:E274"/>
    <mergeCell ref="D280:E280"/>
    <mergeCell ref="F279:G279"/>
    <mergeCell ref="H258:J258"/>
    <mergeCell ref="F253:G253"/>
    <mergeCell ref="H253:J253"/>
    <mergeCell ref="H255:J255"/>
    <mergeCell ref="F256:G256"/>
    <mergeCell ref="A263:J263"/>
    <mergeCell ref="D258:E258"/>
    <mergeCell ref="H256:J256"/>
    <mergeCell ref="F255:G255"/>
    <mergeCell ref="F259:G259"/>
    <mergeCell ref="F257:G257"/>
    <mergeCell ref="D289:E289"/>
    <mergeCell ref="H288:J288"/>
    <mergeCell ref="F289:G289"/>
    <mergeCell ref="H289:J289"/>
    <mergeCell ref="D287:E287"/>
    <mergeCell ref="H284:J284"/>
    <mergeCell ref="D286:E286"/>
    <mergeCell ref="H287:J287"/>
    <mergeCell ref="F288:G288"/>
    <mergeCell ref="F286:G286"/>
    <mergeCell ref="H286:J286"/>
    <mergeCell ref="F287:G287"/>
    <mergeCell ref="D251:E251"/>
    <mergeCell ref="D253:E253"/>
    <mergeCell ref="D259:E259"/>
    <mergeCell ref="D265:E265"/>
    <mergeCell ref="D255:E255"/>
    <mergeCell ref="D256:E256"/>
    <mergeCell ref="D264:E264"/>
    <mergeCell ref="D252:E252"/>
    <mergeCell ref="D254:E254"/>
    <mergeCell ref="D193:E193"/>
    <mergeCell ref="D203:E203"/>
    <mergeCell ref="D201:E201"/>
    <mergeCell ref="D197:E197"/>
    <mergeCell ref="D194:E194"/>
    <mergeCell ref="D200:E200"/>
    <mergeCell ref="D198:E198"/>
    <mergeCell ref="D202:E202"/>
    <mergeCell ref="F139:J139"/>
    <mergeCell ref="G145:J145"/>
    <mergeCell ref="A141:J141"/>
    <mergeCell ref="B144:C144"/>
    <mergeCell ref="D139:E139"/>
    <mergeCell ref="B145:C145"/>
    <mergeCell ref="D183:E183"/>
    <mergeCell ref="D159:J159"/>
    <mergeCell ref="D156:J156"/>
    <mergeCell ref="D154:J154"/>
    <mergeCell ref="D155:J155"/>
    <mergeCell ref="D158:J158"/>
    <mergeCell ref="D157:J157"/>
    <mergeCell ref="G172:J172"/>
    <mergeCell ref="G163:J163"/>
    <mergeCell ref="G171:J171"/>
    <mergeCell ref="A239:B239"/>
    <mergeCell ref="D184:E184"/>
    <mergeCell ref="D185:E185"/>
    <mergeCell ref="A167:B167"/>
    <mergeCell ref="A168:B168"/>
    <mergeCell ref="A169:B169"/>
    <mergeCell ref="D177:E177"/>
    <mergeCell ref="A176:J176"/>
    <mergeCell ref="G178:J178"/>
    <mergeCell ref="G179:J179"/>
    <mergeCell ref="C244:E244"/>
    <mergeCell ref="F244:H244"/>
    <mergeCell ref="D282:E282"/>
    <mergeCell ref="G202:J202"/>
    <mergeCell ref="G196:J196"/>
    <mergeCell ref="G197:J197"/>
    <mergeCell ref="C245:E245"/>
    <mergeCell ref="F203:J203"/>
    <mergeCell ref="C243:E243"/>
    <mergeCell ref="A234:J234"/>
    <mergeCell ref="E34:G34"/>
    <mergeCell ref="E35:G35"/>
    <mergeCell ref="A81:J81"/>
    <mergeCell ref="D107:G107"/>
    <mergeCell ref="A108:C108"/>
    <mergeCell ref="A245:B245"/>
    <mergeCell ref="A243:B243"/>
    <mergeCell ref="C239:E239"/>
    <mergeCell ref="A161:J161"/>
    <mergeCell ref="D195:E195"/>
    <mergeCell ref="F389:J389"/>
    <mergeCell ref="H279:J279"/>
    <mergeCell ref="D279:E279"/>
    <mergeCell ref="D272:E272"/>
    <mergeCell ref="A307:J309"/>
    <mergeCell ref="D283:E283"/>
    <mergeCell ref="D284:E284"/>
    <mergeCell ref="D285:E285"/>
    <mergeCell ref="H283:J283"/>
    <mergeCell ref="D281:E281"/>
    <mergeCell ref="D132:E132"/>
    <mergeCell ref="E36:G36"/>
    <mergeCell ref="A36:B36"/>
    <mergeCell ref="D127:E127"/>
    <mergeCell ref="B126:C126"/>
    <mergeCell ref="F132:J132"/>
    <mergeCell ref="H110:J110"/>
    <mergeCell ref="C38:D38"/>
    <mergeCell ref="A55:E55"/>
    <mergeCell ref="D114:G114"/>
    <mergeCell ref="B123:C123"/>
    <mergeCell ref="D123:E123"/>
    <mergeCell ref="B125:C125"/>
    <mergeCell ref="D125:E125"/>
    <mergeCell ref="A32:B32"/>
    <mergeCell ref="A33:B33"/>
    <mergeCell ref="A34:B34"/>
    <mergeCell ref="A35:B35"/>
    <mergeCell ref="E32:G32"/>
    <mergeCell ref="E33:G33"/>
    <mergeCell ref="H121:J121"/>
    <mergeCell ref="B120:C120"/>
    <mergeCell ref="B124:C124"/>
    <mergeCell ref="D124:E124"/>
    <mergeCell ref="B122:C122"/>
    <mergeCell ref="B121:C121"/>
    <mergeCell ref="D121:E121"/>
    <mergeCell ref="D120:E120"/>
    <mergeCell ref="H120:J120"/>
    <mergeCell ref="H122:J122"/>
    <mergeCell ref="H111:J111"/>
    <mergeCell ref="A112:C112"/>
    <mergeCell ref="D112:G112"/>
    <mergeCell ref="D113:G113"/>
    <mergeCell ref="H113:J113"/>
    <mergeCell ref="D111:G111"/>
    <mergeCell ref="H112:J112"/>
    <mergeCell ref="A114:C114"/>
    <mergeCell ref="D108:G108"/>
    <mergeCell ref="A110:C110"/>
    <mergeCell ref="D110:G110"/>
    <mergeCell ref="A111:C111"/>
    <mergeCell ref="D109:G109"/>
    <mergeCell ref="A113:C113"/>
    <mergeCell ref="B119:C119"/>
    <mergeCell ref="H115:J115"/>
    <mergeCell ref="H116:J116"/>
    <mergeCell ref="A118:J118"/>
    <mergeCell ref="D119:E119"/>
    <mergeCell ref="H119:J119"/>
    <mergeCell ref="D115:G115"/>
    <mergeCell ref="H109:J109"/>
    <mergeCell ref="A75:J75"/>
    <mergeCell ref="A76:J76"/>
    <mergeCell ref="A77:J77"/>
    <mergeCell ref="A78:J78"/>
    <mergeCell ref="A79:J79"/>
    <mergeCell ref="A80:J80"/>
    <mergeCell ref="A90:J90"/>
    <mergeCell ref="A85:J85"/>
    <mergeCell ref="A109:C109"/>
    <mergeCell ref="H123:J123"/>
    <mergeCell ref="H124:J124"/>
    <mergeCell ref="H125:J125"/>
    <mergeCell ref="A131:J131"/>
    <mergeCell ref="H126:J126"/>
    <mergeCell ref="H129:J129"/>
    <mergeCell ref="B129:C129"/>
    <mergeCell ref="D129:E129"/>
    <mergeCell ref="H128:J128"/>
    <mergeCell ref="D126:E126"/>
    <mergeCell ref="F135:J135"/>
    <mergeCell ref="H127:J127"/>
    <mergeCell ref="B134:C134"/>
    <mergeCell ref="D134:E134"/>
    <mergeCell ref="F134:J134"/>
    <mergeCell ref="B135:C135"/>
    <mergeCell ref="B127:C127"/>
    <mergeCell ref="B128:C128"/>
    <mergeCell ref="D128:E128"/>
    <mergeCell ref="B132:C132"/>
    <mergeCell ref="D152:J152"/>
    <mergeCell ref="D153:J153"/>
    <mergeCell ref="F138:J138"/>
    <mergeCell ref="B139:C139"/>
    <mergeCell ref="B143:C143"/>
    <mergeCell ref="G143:J143"/>
    <mergeCell ref="B142:C142"/>
    <mergeCell ref="A151:J151"/>
    <mergeCell ref="B138:C138"/>
    <mergeCell ref="D138:E138"/>
    <mergeCell ref="B133:C133"/>
    <mergeCell ref="D133:E133"/>
    <mergeCell ref="F133:J133"/>
    <mergeCell ref="B137:C137"/>
    <mergeCell ref="B136:C136"/>
    <mergeCell ref="D136:E136"/>
    <mergeCell ref="F136:J136"/>
    <mergeCell ref="F137:J137"/>
    <mergeCell ref="D137:E137"/>
    <mergeCell ref="D135:E135"/>
    <mergeCell ref="A162:B162"/>
    <mergeCell ref="A163:B163"/>
    <mergeCell ref="A164:B164"/>
    <mergeCell ref="D179:E179"/>
    <mergeCell ref="A165:B165"/>
    <mergeCell ref="A170:B170"/>
    <mergeCell ref="A166:B166"/>
    <mergeCell ref="B204:J204"/>
    <mergeCell ref="G194:J194"/>
    <mergeCell ref="G195:J195"/>
    <mergeCell ref="G185:J185"/>
    <mergeCell ref="D180:E180"/>
    <mergeCell ref="D181:E181"/>
    <mergeCell ref="D182:E182"/>
    <mergeCell ref="D196:E196"/>
    <mergeCell ref="G198:J198"/>
    <mergeCell ref="G201:J201"/>
    <mergeCell ref="A171:B171"/>
    <mergeCell ref="A172:B172"/>
    <mergeCell ref="F173:J173"/>
    <mergeCell ref="A173:B173"/>
    <mergeCell ref="D178:E178"/>
    <mergeCell ref="F283:G283"/>
    <mergeCell ref="D271:E271"/>
    <mergeCell ref="F268:G268"/>
    <mergeCell ref="B189:J189"/>
    <mergeCell ref="G188:J188"/>
    <mergeCell ref="A334:B334"/>
    <mergeCell ref="F334:J334"/>
    <mergeCell ref="A330:B330"/>
    <mergeCell ref="F330:J330"/>
    <mergeCell ref="F285:G285"/>
    <mergeCell ref="H285:J285"/>
    <mergeCell ref="A327:B327"/>
    <mergeCell ref="D290:J290"/>
    <mergeCell ref="A322:B322"/>
    <mergeCell ref="F322:J322"/>
    <mergeCell ref="A331:B331"/>
    <mergeCell ref="F331:J331"/>
    <mergeCell ref="A332:B332"/>
    <mergeCell ref="F332:J332"/>
    <mergeCell ref="A333:B333"/>
    <mergeCell ref="F333:J333"/>
    <mergeCell ref="A342:B342"/>
    <mergeCell ref="F342:J342"/>
    <mergeCell ref="A341:B341"/>
    <mergeCell ref="F341:J341"/>
    <mergeCell ref="A335:B335"/>
    <mergeCell ref="F335:J335"/>
    <mergeCell ref="A337:B337"/>
    <mergeCell ref="F337:J337"/>
    <mergeCell ref="A336:B336"/>
    <mergeCell ref="F336:J336"/>
    <mergeCell ref="A338:B338"/>
    <mergeCell ref="F338:J338"/>
    <mergeCell ref="A339:B339"/>
    <mergeCell ref="F339:J339"/>
    <mergeCell ref="A340:B340"/>
    <mergeCell ref="F340:J340"/>
    <mergeCell ref="B345:J345"/>
    <mergeCell ref="A356:B356"/>
    <mergeCell ref="F356:J356"/>
    <mergeCell ref="F355:J355"/>
    <mergeCell ref="A351:B351"/>
    <mergeCell ref="F351:J351"/>
    <mergeCell ref="A354:B354"/>
    <mergeCell ref="F354:J354"/>
    <mergeCell ref="A352:B352"/>
    <mergeCell ref="F352:J352"/>
    <mergeCell ref="F364:J364"/>
    <mergeCell ref="A365:B365"/>
    <mergeCell ref="F365:J365"/>
    <mergeCell ref="A343:B343"/>
    <mergeCell ref="F343:J343"/>
    <mergeCell ref="C346:H346"/>
    <mergeCell ref="A360:B360"/>
    <mergeCell ref="F360:J360"/>
    <mergeCell ref="A358:B358"/>
    <mergeCell ref="F358:J358"/>
    <mergeCell ref="A389:B389"/>
    <mergeCell ref="A361:B361"/>
    <mergeCell ref="F361:J361"/>
    <mergeCell ref="A362:B362"/>
    <mergeCell ref="F362:J362"/>
    <mergeCell ref="A366:B366"/>
    <mergeCell ref="F366:J366"/>
    <mergeCell ref="A363:B363"/>
    <mergeCell ref="F363:J363"/>
    <mergeCell ref="A364:B364"/>
    <mergeCell ref="A367:B367"/>
    <mergeCell ref="F367:J367"/>
    <mergeCell ref="A369:B369"/>
    <mergeCell ref="F369:J369"/>
    <mergeCell ref="A370:B370"/>
    <mergeCell ref="F370:J370"/>
    <mergeCell ref="A368:B368"/>
    <mergeCell ref="F368:J368"/>
    <mergeCell ref="A375:B375"/>
    <mergeCell ref="F375:J375"/>
    <mergeCell ref="A395:B395"/>
    <mergeCell ref="F395:J395"/>
    <mergeCell ref="A392:B392"/>
    <mergeCell ref="F392:J392"/>
    <mergeCell ref="A390:B390"/>
    <mergeCell ref="F390:J390"/>
    <mergeCell ref="A391:B391"/>
    <mergeCell ref="F391:J391"/>
    <mergeCell ref="A398:B398"/>
    <mergeCell ref="F398:J398"/>
    <mergeCell ref="A399:B399"/>
    <mergeCell ref="F399:J399"/>
    <mergeCell ref="A400:B400"/>
    <mergeCell ref="F400:J400"/>
    <mergeCell ref="A401:B401"/>
    <mergeCell ref="F401:J401"/>
    <mergeCell ref="A402:B402"/>
    <mergeCell ref="F402:J402"/>
    <mergeCell ref="A407:B407"/>
    <mergeCell ref="A403:B403"/>
    <mergeCell ref="F403:J403"/>
    <mergeCell ref="F404:J404"/>
    <mergeCell ref="A405:B405"/>
    <mergeCell ref="F405:J405"/>
    <mergeCell ref="A434:B434"/>
    <mergeCell ref="F434:J434"/>
    <mergeCell ref="A431:B431"/>
    <mergeCell ref="F407:J407"/>
    <mergeCell ref="A408:B408"/>
    <mergeCell ref="F408:J408"/>
    <mergeCell ref="F410:J410"/>
    <mergeCell ref="A415:B415"/>
    <mergeCell ref="F415:J415"/>
    <mergeCell ref="A416:B416"/>
    <mergeCell ref="F428:J428"/>
    <mergeCell ref="A427:B427"/>
    <mergeCell ref="A425:B425"/>
    <mergeCell ref="F443:J443"/>
    <mergeCell ref="A430:B430"/>
    <mergeCell ref="F430:J430"/>
    <mergeCell ref="A440:B440"/>
    <mergeCell ref="F440:J440"/>
    <mergeCell ref="A433:B433"/>
    <mergeCell ref="F433:J433"/>
    <mergeCell ref="F449:J449"/>
    <mergeCell ref="C454:H454"/>
    <mergeCell ref="F445:J445"/>
    <mergeCell ref="A429:B429"/>
    <mergeCell ref="F429:J429"/>
    <mergeCell ref="F425:J425"/>
    <mergeCell ref="A426:B426"/>
    <mergeCell ref="F427:J427"/>
    <mergeCell ref="F426:J426"/>
    <mergeCell ref="A428:B428"/>
    <mergeCell ref="A468:B468"/>
    <mergeCell ref="F468:J468"/>
    <mergeCell ref="A469:B469"/>
    <mergeCell ref="F444:J444"/>
    <mergeCell ref="A445:B445"/>
    <mergeCell ref="A463:B463"/>
    <mergeCell ref="F463:J463"/>
    <mergeCell ref="A461:B461"/>
    <mergeCell ref="F461:J461"/>
    <mergeCell ref="A449:B449"/>
    <mergeCell ref="A465:B465"/>
    <mergeCell ref="F465:J465"/>
    <mergeCell ref="A466:B466"/>
    <mergeCell ref="F466:J466"/>
    <mergeCell ref="A467:B467"/>
    <mergeCell ref="F467:J467"/>
    <mergeCell ref="A472:B472"/>
    <mergeCell ref="F472:J472"/>
    <mergeCell ref="A473:B473"/>
    <mergeCell ref="F473:J473"/>
    <mergeCell ref="A474:B474"/>
    <mergeCell ref="F470:J470"/>
    <mergeCell ref="F474:J474"/>
    <mergeCell ref="A475:B475"/>
    <mergeCell ref="F475:J475"/>
    <mergeCell ref="A477:B477"/>
    <mergeCell ref="F477:J477"/>
    <mergeCell ref="F469:J469"/>
    <mergeCell ref="A476:B476"/>
    <mergeCell ref="F476:J476"/>
    <mergeCell ref="A471:B471"/>
    <mergeCell ref="F471:J471"/>
    <mergeCell ref="A482:B482"/>
    <mergeCell ref="F482:J482"/>
    <mergeCell ref="A478:B478"/>
    <mergeCell ref="F478:J478"/>
    <mergeCell ref="A479:B479"/>
    <mergeCell ref="F479:J479"/>
    <mergeCell ref="A480:B480"/>
    <mergeCell ref="F480:J480"/>
    <mergeCell ref="A481:B481"/>
    <mergeCell ref="F481:J481"/>
    <mergeCell ref="A487:B487"/>
    <mergeCell ref="F487:J487"/>
    <mergeCell ref="A488:B488"/>
    <mergeCell ref="F488:J488"/>
    <mergeCell ref="F483:J483"/>
    <mergeCell ref="A484:B484"/>
    <mergeCell ref="F484:J484"/>
    <mergeCell ref="A483:B483"/>
    <mergeCell ref="A485:B485"/>
    <mergeCell ref="F485:J485"/>
    <mergeCell ref="A486:B486"/>
    <mergeCell ref="A501:B501"/>
    <mergeCell ref="F501:J501"/>
    <mergeCell ref="F486:J486"/>
    <mergeCell ref="A497:B497"/>
    <mergeCell ref="F497:J497"/>
    <mergeCell ref="B489:J489"/>
    <mergeCell ref="A496:B496"/>
    <mergeCell ref="F496:J496"/>
    <mergeCell ref="A495:B495"/>
    <mergeCell ref="F495:J495"/>
    <mergeCell ref="A506:B506"/>
    <mergeCell ref="F506:J506"/>
    <mergeCell ref="A503:B503"/>
    <mergeCell ref="F503:J503"/>
    <mergeCell ref="F502:J502"/>
    <mergeCell ref="A504:B504"/>
    <mergeCell ref="F504:J504"/>
    <mergeCell ref="A510:B510"/>
    <mergeCell ref="F510:J510"/>
    <mergeCell ref="A507:B507"/>
    <mergeCell ref="A509:B509"/>
    <mergeCell ref="F509:J509"/>
    <mergeCell ref="F505:J505"/>
    <mergeCell ref="F507:J507"/>
    <mergeCell ref="A508:B508"/>
    <mergeCell ref="F508:J508"/>
    <mergeCell ref="A519:B519"/>
    <mergeCell ref="F519:J519"/>
    <mergeCell ref="A515:B515"/>
    <mergeCell ref="F515:J515"/>
    <mergeCell ref="A512:B512"/>
    <mergeCell ref="F512:J512"/>
    <mergeCell ref="A513:B513"/>
    <mergeCell ref="F513:J513"/>
    <mergeCell ref="A514:B514"/>
    <mergeCell ref="F514:J514"/>
    <mergeCell ref="A516:B516"/>
    <mergeCell ref="F516:J516"/>
    <mergeCell ref="A517:B517"/>
    <mergeCell ref="F517:J517"/>
    <mergeCell ref="A518:B518"/>
    <mergeCell ref="F518:J518"/>
    <mergeCell ref="A520:B520"/>
    <mergeCell ref="F520:J520"/>
    <mergeCell ref="A521:B521"/>
    <mergeCell ref="F521:J521"/>
    <mergeCell ref="A532:B532"/>
    <mergeCell ref="F532:J532"/>
    <mergeCell ref="F524:J524"/>
    <mergeCell ref="B525:J525"/>
    <mergeCell ref="A531:B531"/>
    <mergeCell ref="F531:J531"/>
    <mergeCell ref="A536:B536"/>
    <mergeCell ref="F536:J536"/>
    <mergeCell ref="A522:B522"/>
    <mergeCell ref="F522:J522"/>
    <mergeCell ref="A523:B523"/>
    <mergeCell ref="F523:J523"/>
    <mergeCell ref="A524:B524"/>
    <mergeCell ref="F540:J540"/>
    <mergeCell ref="A541:B541"/>
    <mergeCell ref="A538:B538"/>
    <mergeCell ref="F538:J538"/>
    <mergeCell ref="A533:B533"/>
    <mergeCell ref="F533:J533"/>
    <mergeCell ref="A534:B534"/>
    <mergeCell ref="F534:J534"/>
    <mergeCell ref="A535:B535"/>
    <mergeCell ref="F535:J535"/>
    <mergeCell ref="A548:B548"/>
    <mergeCell ref="F548:J548"/>
    <mergeCell ref="A537:B537"/>
    <mergeCell ref="F537:J537"/>
    <mergeCell ref="F544:J544"/>
    <mergeCell ref="A545:B545"/>
    <mergeCell ref="F545:J545"/>
    <mergeCell ref="A539:B539"/>
    <mergeCell ref="F539:J539"/>
    <mergeCell ref="A540:B540"/>
    <mergeCell ref="A553:B553"/>
    <mergeCell ref="F553:J553"/>
    <mergeCell ref="F541:J541"/>
    <mergeCell ref="F547:J547"/>
    <mergeCell ref="A549:B549"/>
    <mergeCell ref="F549:J549"/>
    <mergeCell ref="A542:B542"/>
    <mergeCell ref="F542:J542"/>
    <mergeCell ref="A543:B543"/>
    <mergeCell ref="F543:J543"/>
    <mergeCell ref="A554:B554"/>
    <mergeCell ref="F554:J554"/>
    <mergeCell ref="A544:B544"/>
    <mergeCell ref="A558:B558"/>
    <mergeCell ref="F558:J558"/>
    <mergeCell ref="A555:B555"/>
    <mergeCell ref="A546:B546"/>
    <mergeCell ref="F546:J546"/>
    <mergeCell ref="A552:B552"/>
    <mergeCell ref="F552:J552"/>
    <mergeCell ref="F571:J571"/>
    <mergeCell ref="A572:B572"/>
    <mergeCell ref="A547:B547"/>
    <mergeCell ref="F555:J555"/>
    <mergeCell ref="A556:B556"/>
    <mergeCell ref="F556:J556"/>
    <mergeCell ref="A550:B550"/>
    <mergeCell ref="F550:J550"/>
    <mergeCell ref="A551:B551"/>
    <mergeCell ref="F551:J551"/>
    <mergeCell ref="F572:J572"/>
    <mergeCell ref="A569:B569"/>
    <mergeCell ref="A573:B573"/>
    <mergeCell ref="F573:J573"/>
    <mergeCell ref="A560:B560"/>
    <mergeCell ref="F560:J560"/>
    <mergeCell ref="F569:J569"/>
    <mergeCell ref="A570:B570"/>
    <mergeCell ref="F570:J570"/>
    <mergeCell ref="A571:B571"/>
    <mergeCell ref="A582:B582"/>
    <mergeCell ref="F582:J582"/>
    <mergeCell ref="A577:B577"/>
    <mergeCell ref="F577:J577"/>
    <mergeCell ref="A578:B578"/>
    <mergeCell ref="F578:J578"/>
    <mergeCell ref="A579:B579"/>
    <mergeCell ref="F579:J579"/>
    <mergeCell ref="A580:B580"/>
    <mergeCell ref="F580:J580"/>
    <mergeCell ref="A576:B576"/>
    <mergeCell ref="F576:J576"/>
    <mergeCell ref="A574:B574"/>
    <mergeCell ref="F574:J574"/>
    <mergeCell ref="A575:B575"/>
    <mergeCell ref="F575:J575"/>
    <mergeCell ref="A581:B581"/>
    <mergeCell ref="F581:J581"/>
    <mergeCell ref="F592:J592"/>
    <mergeCell ref="F586:J586"/>
    <mergeCell ref="A587:B587"/>
    <mergeCell ref="F587:J587"/>
    <mergeCell ref="A588:B588"/>
    <mergeCell ref="F588:J588"/>
    <mergeCell ref="A589:B589"/>
    <mergeCell ref="F589:J589"/>
    <mergeCell ref="A596:B596"/>
    <mergeCell ref="F596:J596"/>
    <mergeCell ref="A590:B590"/>
    <mergeCell ref="F590:J590"/>
    <mergeCell ref="A591:B591"/>
    <mergeCell ref="F591:J591"/>
    <mergeCell ref="A593:B593"/>
    <mergeCell ref="F593:J593"/>
    <mergeCell ref="A594:B594"/>
    <mergeCell ref="F594:J594"/>
    <mergeCell ref="A595:B595"/>
    <mergeCell ref="F595:J595"/>
    <mergeCell ref="B597:J597"/>
    <mergeCell ref="A602:B602"/>
    <mergeCell ref="F602:J602"/>
    <mergeCell ref="C598:H598"/>
    <mergeCell ref="A603:B603"/>
    <mergeCell ref="F603:J603"/>
    <mergeCell ref="A607:B607"/>
    <mergeCell ref="F607:J607"/>
    <mergeCell ref="A604:B604"/>
    <mergeCell ref="F604:J604"/>
    <mergeCell ref="A605:B605"/>
    <mergeCell ref="F605:J605"/>
    <mergeCell ref="F614:J614"/>
    <mergeCell ref="A615:B615"/>
    <mergeCell ref="F615:J615"/>
    <mergeCell ref="A608:B608"/>
    <mergeCell ref="F608:J608"/>
    <mergeCell ref="A609:B609"/>
    <mergeCell ref="F609:J609"/>
    <mergeCell ref="A610:B610"/>
    <mergeCell ref="F610:J610"/>
    <mergeCell ref="A611:B611"/>
    <mergeCell ref="F618:J618"/>
    <mergeCell ref="A619:B619"/>
    <mergeCell ref="F619:J619"/>
    <mergeCell ref="A616:B616"/>
    <mergeCell ref="F616:J616"/>
    <mergeCell ref="A617:B617"/>
    <mergeCell ref="F617:J617"/>
    <mergeCell ref="A618:B618"/>
    <mergeCell ref="F622:J622"/>
    <mergeCell ref="A623:B623"/>
    <mergeCell ref="F623:J623"/>
    <mergeCell ref="A620:B620"/>
    <mergeCell ref="F620:J620"/>
    <mergeCell ref="A621:B621"/>
    <mergeCell ref="F621:J621"/>
    <mergeCell ref="A622:B622"/>
    <mergeCell ref="F626:J626"/>
    <mergeCell ref="A627:B627"/>
    <mergeCell ref="F627:J627"/>
    <mergeCell ref="A624:B624"/>
    <mergeCell ref="F624:J624"/>
    <mergeCell ref="A625:B625"/>
    <mergeCell ref="F625:J625"/>
    <mergeCell ref="A626:B626"/>
    <mergeCell ref="F630:J630"/>
    <mergeCell ref="A631:B631"/>
    <mergeCell ref="F631:J631"/>
    <mergeCell ref="A628:B628"/>
    <mergeCell ref="F628:J628"/>
    <mergeCell ref="A629:B629"/>
    <mergeCell ref="F629:J629"/>
    <mergeCell ref="A630:B630"/>
    <mergeCell ref="F632:J632"/>
    <mergeCell ref="C635:H635"/>
    <mergeCell ref="B636:H636"/>
    <mergeCell ref="B633:J633"/>
    <mergeCell ref="C634:H634"/>
    <mergeCell ref="A632:B632"/>
    <mergeCell ref="A614:B614"/>
    <mergeCell ref="A606:B606"/>
    <mergeCell ref="G180:J180"/>
    <mergeCell ref="G181:J181"/>
    <mergeCell ref="G200:J200"/>
    <mergeCell ref="G186:J186"/>
    <mergeCell ref="G187:J187"/>
    <mergeCell ref="G192:J192"/>
    <mergeCell ref="G193:J193"/>
    <mergeCell ref="B276:J276"/>
    <mergeCell ref="G169:J169"/>
    <mergeCell ref="G162:J162"/>
    <mergeCell ref="G177:J177"/>
    <mergeCell ref="G168:J168"/>
    <mergeCell ref="G166:J166"/>
    <mergeCell ref="G167:J167"/>
    <mergeCell ref="G164:J164"/>
    <mergeCell ref="G165:J165"/>
    <mergeCell ref="G170:J170"/>
    <mergeCell ref="B174:J174"/>
    <mergeCell ref="G182:J182"/>
    <mergeCell ref="G183:J183"/>
    <mergeCell ref="G184:J184"/>
    <mergeCell ref="G298:J298"/>
    <mergeCell ref="B218:J218"/>
    <mergeCell ref="B232:J232"/>
    <mergeCell ref="B246:J246"/>
    <mergeCell ref="B261:J261"/>
    <mergeCell ref="H267:J267"/>
    <mergeCell ref="D273:E273"/>
    <mergeCell ref="F239:H239"/>
    <mergeCell ref="F249:G249"/>
    <mergeCell ref="C299:D299"/>
    <mergeCell ref="G299:J299"/>
    <mergeCell ref="G297:J297"/>
    <mergeCell ref="C298:D298"/>
    <mergeCell ref="B291:J291"/>
    <mergeCell ref="A293:J293"/>
    <mergeCell ref="H249:J249"/>
    <mergeCell ref="A244:B244"/>
    <mergeCell ref="C302:D302"/>
    <mergeCell ref="G302:J302"/>
    <mergeCell ref="C303:D303"/>
    <mergeCell ref="G303:J303"/>
    <mergeCell ref="C300:D300"/>
    <mergeCell ref="G300:J300"/>
    <mergeCell ref="C301:D301"/>
    <mergeCell ref="G301:J301"/>
    <mergeCell ref="C304:D304"/>
    <mergeCell ref="G304:J304"/>
    <mergeCell ref="B305:J305"/>
    <mergeCell ref="C294:D294"/>
    <mergeCell ref="G294:J294"/>
    <mergeCell ref="C295:D295"/>
    <mergeCell ref="G295:J295"/>
    <mergeCell ref="C296:D296"/>
    <mergeCell ref="G296:J296"/>
    <mergeCell ref="C297:D297"/>
  </mergeCells>
  <conditionalFormatting sqref="D36 H37:I38 J38 I527 I311 I491 I455 I419 I383 I347 I599 I563 I635">
    <cfRule type="cellIs" priority="1" dxfId="0" operator="lessThan" stopIfTrue="1">
      <formula>-0.01</formula>
    </cfRule>
  </conditionalFormatting>
  <conditionalFormatting sqref="H5:H30">
    <cfRule type="cellIs" priority="2" dxfId="8" operator="equal" stopIfTrue="1">
      <formula>0</formula>
    </cfRule>
  </conditionalFormatting>
  <conditionalFormatting sqref="E29 I33">
    <cfRule type="cellIs" priority="3" dxfId="9" operator="equal" stopIfTrue="1">
      <formula>0</formula>
    </cfRule>
  </conditionalFormatting>
  <conditionalFormatting sqref="C35 C32:D32">
    <cfRule type="cellIs" priority="4" dxfId="0" operator="lessThan" stopIfTrue="1">
      <formula>0</formula>
    </cfRule>
  </conditionalFormatting>
  <conditionalFormatting sqref="I25">
    <cfRule type="cellIs" priority="5" dxfId="0" operator="lessThan" stopIfTrue="1">
      <formula>0</formula>
    </cfRule>
    <cfRule type="cellIs" priority="6" dxfId="10" operator="equal" stopIfTrue="1">
      <formula>0</formula>
    </cfRule>
  </conditionalFormatting>
  <conditionalFormatting sqref="L208">
    <cfRule type="cellIs" priority="7" dxfId="0" operator="notEqual" stopIfTrue="1">
      <formula>0</formula>
    </cfRule>
  </conditionalFormatting>
  <conditionalFormatting sqref="L222 L236">
    <cfRule type="cellIs" priority="8" dxfId="0" operator="notEqual" stopIfTrue="1">
      <formula>0</formula>
    </cfRule>
  </conditionalFormatting>
  <printOptions gridLines="1" horizontalCentered="1"/>
  <pageMargins left="0.25" right="0.25" top="0.25" bottom="0.5" header="0.25" footer="0.25"/>
  <pageSetup blackAndWhite="1" draft="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Deus Vult! Orders Sheet</dc:title>
  <dc:subject>LOTE Orders Sheet</dc:subject>
  <dc:creator>Matthew S. Holy</dc:creator>
  <cp:keywords/>
  <dc:description>Version 2.02</dc:description>
  <cp:lastModifiedBy>BEOTCH</cp:lastModifiedBy>
  <cp:lastPrinted>2007-09-09T21:43:57Z</cp:lastPrinted>
  <dcterms:created xsi:type="dcterms:W3CDTF">2003-12-30T17:53:30Z</dcterms:created>
  <dcterms:modified xsi:type="dcterms:W3CDTF">2008-06-05T10:43:11Z</dcterms:modified>
  <cp:category/>
  <cp:version/>
  <cp:contentType/>
  <cp:contentStatus/>
</cp:coreProperties>
</file>